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175" windowHeight="3150" tabRatio="839" activeTab="1"/>
  </bookViews>
  <sheets>
    <sheet name="Affl. Ref 2016 - Domenica" sheetId="1" r:id="rId1"/>
    <sheet name="Riepiloghi Domenica" sheetId="2" r:id="rId2"/>
  </sheets>
  <definedNames>
    <definedName name="Z_9D808311_076C_4022_A5F4_54A835FF97F0_.wvu.PrintArea" localSheetId="1" hidden="1">'Riepiloghi Domenica'!$B$6:$F$25,'Riepiloghi Domenica'!$H$6:$L$25,'Riepiloghi Domenica'!$N$6:$R$25</definedName>
  </definedNames>
  <calcPr fullCalcOnLoad="1"/>
</workbook>
</file>

<file path=xl/sharedStrings.xml><?xml version="1.0" encoding="utf-8"?>
<sst xmlns="http://schemas.openxmlformats.org/spreadsheetml/2006/main" count="383" uniqueCount="117">
  <si>
    <t>Iscritti</t>
  </si>
  <si>
    <t>SEZ</t>
  </si>
  <si>
    <t>SEGGIO</t>
  </si>
  <si>
    <t>UBICAZIONE</t>
  </si>
  <si>
    <t>NUM</t>
  </si>
  <si>
    <t>Maschi</t>
  </si>
  <si>
    <t>Totali</t>
  </si>
  <si>
    <t>01</t>
  </si>
  <si>
    <t>LICEO LAGRANGIA</t>
  </si>
  <si>
    <t xml:space="preserve">             Via  DUOMO</t>
  </si>
  <si>
    <t>02</t>
  </si>
  <si>
    <t>03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</si>
  <si>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</si>
  <si>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</si>
  <si>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</si>
  <si>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</si>
  <si>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</si>
  <si>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</si>
  <si>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</si>
  <si>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</si>
  <si>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</si>
  <si>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</si>
  <si>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</si>
  <si>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</si>
  <si>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</si>
  <si>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7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</si>
  <si>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</si>
  <si>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</si>
  <si>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</si>
  <si>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</si>
  <si>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</si>
  <si>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</si>
  <si>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</si>
  <si>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</si>
  <si>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</si>
  <si>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</si>
  <si>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</si>
  <si>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</si>
  <si>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</si>
  <si>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</si>
  <si>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</si>
  <si>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</si>
  <si>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</si>
  <si>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</si>
  <si>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</si>
  <si>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</si>
  <si>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</si>
  <si>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</si>
  <si>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</si>
  <si>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</si>
  <si>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</si>
  <si>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</si>
  <si>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</si>
  <si>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</si>
  <si>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</si>
  <si>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</si>
  <si>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</si>
  <si>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</si>
  <si>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</si>
  <si>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</si>
  <si>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</si>
  <si>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</si>
  <si>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</si>
  <si>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</si>
  <si>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</si>
  <si>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</si>
  <si>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</si>
  <si>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</si>
  <si>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</si>
  <si>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</si>
  <si>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</si>
  <si>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</si>
  <si>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</si>
  <si>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</si>
  <si>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</si>
  <si>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</si>
  <si>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</si>
  <si>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</si>
  <si>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</si>
  <si>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</si>
  <si>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</si>
  <si>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</si>
  <si>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</si>
  <si>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</si>
  <si>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</si>
  <si>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</si>
  <si>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</si>
  <si>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</si>
  <si>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</si>
  <si>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</si>
  <si>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</si>
  <si>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ore</t>
  </si>
  <si>
    <t>Centro Elaborazione Dati</t>
  </si>
  <si>
    <t>Comune di Vercelli</t>
  </si>
  <si>
    <t>su</t>
  </si>
  <si>
    <t xml:space="preserve">  LICEO SCIENTIFICO AVOGADRO</t>
  </si>
  <si>
    <t>OSPEDALE SANT'ANDREA</t>
  </si>
  <si>
    <t>CORSO ABBIATE</t>
  </si>
  <si>
    <t>Sezioni scrutinate</t>
  </si>
  <si>
    <t xml:space="preserve"> </t>
  </si>
  <si>
    <t>Femmine</t>
  </si>
  <si>
    <t>Iscritti Maschi</t>
  </si>
  <si>
    <t>Iscritti Femmine</t>
  </si>
  <si>
    <t>Iscritti   Totali</t>
  </si>
  <si>
    <t>Votanti   Totali</t>
  </si>
  <si>
    <t>Percent. Totali</t>
  </si>
  <si>
    <t>Votanti  Totali</t>
  </si>
  <si>
    <t>Iscritti    Totali</t>
  </si>
  <si>
    <t>Affluenze Domenica</t>
  </si>
  <si>
    <t>SCUOLA MEDIA VERGA</t>
  </si>
  <si>
    <t>VIA TRINO</t>
  </si>
  <si>
    <t>Referendum</t>
  </si>
  <si>
    <t>Aprile 2016</t>
  </si>
  <si>
    <t>Percent. Maschi</t>
  </si>
  <si>
    <t>Percent. Femmine</t>
  </si>
  <si>
    <t>Votanti  Maschi</t>
  </si>
  <si>
    <t>Votanti  Femmine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</si>
</sst>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" fontId="0" fillId="33" borderId="10" xfId="0" applyNumberFormat="1" applyFill="1" applyBorder="1" applyAlignment="1" applyProtection="1">
      <alignment horizontal="center"/>
      <protection locked="0"/>
    </xf>
    <xf numFmtId="1" fontId="0" fillId="34" borderId="10" xfId="0" applyNumberFormat="1" applyFill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 horizontal="center"/>
      <protection/>
    </xf>
    <xf numFmtId="10" fontId="3" fillId="0" borderId="10" xfId="0" applyNumberFormat="1" applyFont="1" applyBorder="1" applyAlignment="1" applyProtection="1">
      <alignment horizontal="center"/>
      <protection/>
    </xf>
    <xf numFmtId="10" fontId="4" fillId="0" borderId="1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1" fontId="0" fillId="35" borderId="0" xfId="0" applyNumberForma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10" fontId="8" fillId="36" borderId="10" xfId="0" applyNumberFormat="1" applyFont="1" applyFill="1" applyBorder="1" applyAlignment="1" applyProtection="1">
      <alignment horizontal="center"/>
      <protection/>
    </xf>
    <xf numFmtId="1" fontId="9" fillId="36" borderId="12" xfId="0" applyNumberFormat="1" applyFont="1" applyFill="1" applyBorder="1" applyAlignment="1" applyProtection="1">
      <alignment horizontal="center"/>
      <protection/>
    </xf>
    <xf numFmtId="10" fontId="9" fillId="36" borderId="13" xfId="0" applyNumberFormat="1" applyFont="1" applyFill="1" applyBorder="1" applyAlignment="1" applyProtection="1">
      <alignment horizontal="center"/>
      <protection/>
    </xf>
    <xf numFmtId="1" fontId="9" fillId="36" borderId="13" xfId="0" applyNumberFormat="1" applyFont="1" applyFill="1" applyBorder="1" applyAlignment="1" applyProtection="1">
      <alignment horizontal="center"/>
      <protection/>
    </xf>
    <xf numFmtId="0" fontId="0" fillId="37" borderId="0" xfId="0" applyFont="1" applyFill="1" applyAlignment="1" applyProtection="1">
      <alignment horizontal="center"/>
      <protection/>
    </xf>
    <xf numFmtId="0" fontId="0" fillId="37" borderId="0" xfId="0" applyFill="1" applyAlignment="1" applyProtection="1">
      <alignment shrinkToFit="1"/>
      <protection/>
    </xf>
    <xf numFmtId="0" fontId="0" fillId="37" borderId="0" xfId="0" applyFill="1" applyAlignment="1" applyProtection="1">
      <alignment/>
      <protection/>
    </xf>
    <xf numFmtId="20" fontId="0" fillId="37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37" borderId="0" xfId="0" applyFill="1" applyAlignment="1" applyProtection="1">
      <alignment/>
      <protection/>
    </xf>
    <xf numFmtId="49" fontId="0" fillId="37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34" borderId="14" xfId="0" applyNumberFormat="1" applyFont="1" applyFill="1" applyBorder="1" applyAlignment="1" applyProtection="1">
      <alignment horizontal="center"/>
      <protection/>
    </xf>
    <xf numFmtId="1" fontId="1" fillId="34" borderId="15" xfId="0" applyNumberFormat="1" applyFont="1" applyFill="1" applyBorder="1" applyAlignment="1" applyProtection="1">
      <alignment horizontal="center"/>
      <protection/>
    </xf>
    <xf numFmtId="1" fontId="7" fillId="36" borderId="14" xfId="0" applyNumberFormat="1" applyFont="1" applyFill="1" applyBorder="1" applyAlignment="1" applyProtection="1">
      <alignment horizontal="center"/>
      <protection/>
    </xf>
    <xf numFmtId="1" fontId="7" fillId="36" borderId="15" xfId="0" applyNumberFormat="1" applyFont="1" applyFill="1" applyBorder="1" applyAlignment="1" applyProtection="1">
      <alignment horizontal="center"/>
      <protection/>
    </xf>
    <xf numFmtId="1" fontId="0" fillId="38" borderId="15" xfId="0" applyNumberFormat="1" applyFont="1" applyFill="1" applyBorder="1" applyAlignment="1" applyProtection="1">
      <alignment horizontal="center"/>
      <protection/>
    </xf>
    <xf numFmtId="1" fontId="0" fillId="38" borderId="16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4" borderId="17" xfId="0" applyNumberFormat="1" applyFont="1" applyFill="1" applyBorder="1" applyAlignment="1" applyProtection="1">
      <alignment horizontal="center"/>
      <protection/>
    </xf>
    <xf numFmtId="1" fontId="1" fillId="34" borderId="18" xfId="0" applyNumberFormat="1" applyFont="1" applyFill="1" applyBorder="1" applyAlignment="1" applyProtection="1">
      <alignment horizontal="center"/>
      <protection/>
    </xf>
    <xf numFmtId="1" fontId="7" fillId="36" borderId="17" xfId="0" applyNumberFormat="1" applyFont="1" applyFill="1" applyBorder="1" applyAlignment="1" applyProtection="1">
      <alignment horizontal="center"/>
      <protection/>
    </xf>
    <xf numFmtId="1" fontId="7" fillId="36" borderId="18" xfId="0" applyNumberFormat="1" applyFont="1" applyFill="1" applyBorder="1" applyAlignment="1" applyProtection="1">
      <alignment horizontal="center"/>
      <protection/>
    </xf>
    <xf numFmtId="1" fontId="0" fillId="38" borderId="18" xfId="0" applyNumberFormat="1" applyFont="1" applyFill="1" applyBorder="1" applyAlignment="1" applyProtection="1">
      <alignment horizontal="center"/>
      <protection/>
    </xf>
    <xf numFmtId="1" fontId="0" fillId="38" borderId="1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8" fillId="36" borderId="10" xfId="0" applyNumberFormat="1" applyFont="1" applyFill="1" applyBorder="1" applyAlignment="1" applyProtection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1" fontId="2" fillId="39" borderId="0" xfId="0" applyNumberFormat="1" applyFont="1" applyFill="1" applyAlignment="1" applyProtection="1">
      <alignment horizontal="center"/>
      <protection/>
    </xf>
    <xf numFmtId="0" fontId="0" fillId="37" borderId="0" xfId="0" applyFill="1" applyAlignment="1" applyProtection="1">
      <alignment horizontal="center"/>
      <protection/>
    </xf>
    <xf numFmtId="0" fontId="0" fillId="37" borderId="0" xfId="0" applyFill="1" applyAlignment="1" applyProtection="1">
      <alignment horizontal="left"/>
      <protection/>
    </xf>
    <xf numFmtId="1" fontId="8" fillId="36" borderId="20" xfId="0" applyNumberFormat="1" applyFont="1" applyFill="1" applyBorder="1" applyAlignment="1" applyProtection="1">
      <alignment horizontal="center"/>
      <protection/>
    </xf>
    <xf numFmtId="1" fontId="9" fillId="36" borderId="20" xfId="0" applyNumberFormat="1" applyFont="1" applyFill="1" applyBorder="1" applyAlignment="1" applyProtection="1">
      <alignment horizontal="center"/>
      <protection/>
    </xf>
    <xf numFmtId="1" fontId="9" fillId="36" borderId="10" xfId="0" applyNumberFormat="1" applyFont="1" applyFill="1" applyBorder="1" applyAlignment="1" applyProtection="1">
      <alignment horizontal="center"/>
      <protection/>
    </xf>
    <xf numFmtId="10" fontId="9" fillId="36" borderId="21" xfId="0" applyNumberFormat="1" applyFont="1" applyFill="1" applyBorder="1" applyAlignment="1" applyProtection="1">
      <alignment horizontal="center"/>
      <protection/>
    </xf>
    <xf numFmtId="10" fontId="9" fillId="36" borderId="22" xfId="0" applyNumberFormat="1" applyFont="1" applyFill="1" applyBorder="1" applyAlignment="1" applyProtection="1">
      <alignment horizontal="center"/>
      <protection/>
    </xf>
    <xf numFmtId="0" fontId="0" fillId="36" borderId="23" xfId="0" applyFill="1" applyBorder="1" applyAlignment="1" applyProtection="1">
      <alignment/>
      <protection/>
    </xf>
    <xf numFmtId="0" fontId="0" fillId="36" borderId="24" xfId="0" applyFill="1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1" fontId="0" fillId="36" borderId="0" xfId="0" applyNumberFormat="1" applyFill="1" applyBorder="1" applyAlignment="1" applyProtection="1">
      <alignment horizontal="center"/>
      <protection/>
    </xf>
    <xf numFmtId="0" fontId="0" fillId="36" borderId="25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26" xfId="0" applyFill="1" applyBorder="1" applyAlignment="1" applyProtection="1">
      <alignment/>
      <protection/>
    </xf>
    <xf numFmtId="1" fontId="6" fillId="36" borderId="25" xfId="0" applyNumberFormat="1" applyFont="1" applyFill="1" applyBorder="1" applyAlignment="1" applyProtection="1">
      <alignment horizontal="center" wrapTex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36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36" borderId="0" xfId="0" applyFill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8" fillId="36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" fontId="1" fillId="34" borderId="20" xfId="0" applyNumberFormat="1" applyFont="1" applyFill="1" applyBorder="1" applyAlignment="1" applyProtection="1">
      <alignment horizontal="center"/>
      <protection/>
    </xf>
    <xf numFmtId="1" fontId="1" fillId="34" borderId="10" xfId="0" applyNumberFormat="1" applyFont="1" applyFill="1" applyBorder="1" applyAlignment="1" applyProtection="1">
      <alignment horizontal="center"/>
      <protection/>
    </xf>
    <xf numFmtId="1" fontId="1" fillId="34" borderId="27" xfId="0" applyNumberFormat="1" applyFont="1" applyFill="1" applyBorder="1" applyAlignment="1" applyProtection="1">
      <alignment horizontal="center"/>
      <protection/>
    </xf>
    <xf numFmtId="1" fontId="1" fillId="38" borderId="27" xfId="0" applyNumberFormat="1" applyFont="1" applyFill="1" applyBorder="1" applyAlignment="1" applyProtection="1">
      <alignment horizontal="center"/>
      <protection/>
    </xf>
    <xf numFmtId="10" fontId="1" fillId="36" borderId="28" xfId="0" applyNumberFormat="1" applyFont="1" applyFill="1" applyBorder="1" applyAlignment="1" applyProtection="1">
      <alignment horizontal="center"/>
      <protection/>
    </xf>
    <xf numFmtId="0" fontId="0" fillId="36" borderId="29" xfId="0" applyFill="1" applyBorder="1" applyAlignment="1" applyProtection="1">
      <alignment/>
      <protection/>
    </xf>
    <xf numFmtId="0" fontId="0" fillId="36" borderId="30" xfId="0" applyFill="1" applyBorder="1" applyAlignment="1" applyProtection="1">
      <alignment/>
      <protection/>
    </xf>
    <xf numFmtId="0" fontId="0" fillId="36" borderId="19" xfId="0" applyFill="1" applyBorder="1" applyAlignment="1" applyProtection="1">
      <alignment/>
      <protection/>
    </xf>
    <xf numFmtId="10" fontId="1" fillId="0" borderId="28" xfId="0" applyNumberFormat="1" applyFont="1" applyBorder="1" applyAlignment="1" applyProtection="1">
      <alignment horizontal="center"/>
      <protection/>
    </xf>
    <xf numFmtId="0" fontId="0" fillId="34" borderId="10" xfId="0" applyFill="1" applyBorder="1" applyAlignment="1">
      <alignment horizontal="center"/>
    </xf>
    <xf numFmtId="49" fontId="0" fillId="37" borderId="0" xfId="0" applyNumberFormat="1" applyFont="1" applyFill="1" applyAlignment="1" applyProtection="1">
      <alignment horizontal="center" shrinkToFit="1"/>
      <protection/>
    </xf>
    <xf numFmtId="1" fontId="1" fillId="38" borderId="31" xfId="0" applyNumberFormat="1" applyFont="1" applyFill="1" applyBorder="1" applyAlignment="1" applyProtection="1">
      <alignment horizontal="center"/>
      <protection/>
    </xf>
    <xf numFmtId="1" fontId="1" fillId="38" borderId="20" xfId="0" applyNumberFormat="1" applyFont="1" applyFill="1" applyBorder="1" applyAlignment="1" applyProtection="1">
      <alignment horizontal="center"/>
      <protection/>
    </xf>
    <xf numFmtId="1" fontId="1" fillId="38" borderId="10" xfId="0" applyNumberFormat="1" applyFont="1" applyFill="1" applyBorder="1" applyAlignment="1" applyProtection="1">
      <alignment horizontal="center"/>
      <protection/>
    </xf>
    <xf numFmtId="10" fontId="1" fillId="36" borderId="21" xfId="0" applyNumberFormat="1" applyFont="1" applyFill="1" applyBorder="1" applyAlignment="1" applyProtection="1">
      <alignment horizontal="center"/>
      <protection/>
    </xf>
    <xf numFmtId="10" fontId="1" fillId="36" borderId="22" xfId="0" applyNumberFormat="1" applyFont="1" applyFill="1" applyBorder="1" applyAlignment="1" applyProtection="1">
      <alignment horizontal="center"/>
      <protection/>
    </xf>
    <xf numFmtId="10" fontId="0" fillId="36" borderId="10" xfId="0" applyNumberFormat="1" applyFont="1" applyFill="1" applyBorder="1" applyAlignment="1" applyProtection="1">
      <alignment horizontal="center"/>
      <protection/>
    </xf>
    <xf numFmtId="1" fontId="1" fillId="36" borderId="12" xfId="0" applyNumberFormat="1" applyFont="1" applyFill="1" applyBorder="1" applyAlignment="1" applyProtection="1">
      <alignment horizontal="center"/>
      <protection/>
    </xf>
    <xf numFmtId="10" fontId="1" fillId="36" borderId="13" xfId="0" applyNumberFormat="1" applyFont="1" applyFill="1" applyBorder="1" applyAlignment="1" applyProtection="1">
      <alignment horizontal="center"/>
      <protection/>
    </xf>
    <xf numFmtId="1" fontId="1" fillId="36" borderId="13" xfId="0" applyNumberFormat="1" applyFont="1" applyFill="1" applyBorder="1" applyAlignment="1" applyProtection="1">
      <alignment horizontal="center"/>
      <protection/>
    </xf>
    <xf numFmtId="10" fontId="3" fillId="0" borderId="32" xfId="0" applyNumberFormat="1" applyFont="1" applyBorder="1" applyAlignment="1" applyProtection="1">
      <alignment horizontal="center"/>
      <protection/>
    </xf>
    <xf numFmtId="1" fontId="0" fillId="33" borderId="13" xfId="0" applyNumberFormat="1" applyFill="1" applyBorder="1" applyAlignment="1" applyProtection="1">
      <alignment horizontal="center"/>
      <protection/>
    </xf>
    <xf numFmtId="10" fontId="4" fillId="0" borderId="11" xfId="0" applyNumberFormat="1" applyFont="1" applyBorder="1" applyAlignment="1" applyProtection="1">
      <alignment horizontal="center"/>
      <protection/>
    </xf>
    <xf numFmtId="10" fontId="8" fillId="36" borderId="32" xfId="0" applyNumberFormat="1" applyFont="1" applyFill="1" applyBorder="1" applyAlignment="1" applyProtection="1">
      <alignment horizontal="center"/>
      <protection/>
    </xf>
    <xf numFmtId="10" fontId="8" fillId="36" borderId="13" xfId="0" applyNumberFormat="1" applyFont="1" applyFill="1" applyBorder="1" applyAlignment="1" applyProtection="1">
      <alignment horizontal="center"/>
      <protection/>
    </xf>
    <xf numFmtId="1" fontId="0" fillId="36" borderId="10" xfId="0" applyNumberFormat="1" applyFont="1" applyFill="1" applyBorder="1" applyAlignment="1" applyProtection="1">
      <alignment horizontal="center"/>
      <protection locked="0"/>
    </xf>
    <xf numFmtId="1" fontId="0" fillId="38" borderId="33" xfId="0" applyNumberFormat="1" applyFont="1" applyFill="1" applyBorder="1" applyAlignment="1" applyProtection="1">
      <alignment horizontal="center"/>
      <protection/>
    </xf>
    <xf numFmtId="1" fontId="0" fillId="38" borderId="34" xfId="0" applyNumberFormat="1" applyFont="1" applyFill="1" applyBorder="1" applyAlignment="1" applyProtection="1">
      <alignment horizontal="center"/>
      <protection/>
    </xf>
    <xf numFmtId="1" fontId="0" fillId="38" borderId="35" xfId="0" applyNumberFormat="1" applyFont="1" applyFill="1" applyBorder="1" applyAlignment="1" applyProtection="1">
      <alignment horizontal="center"/>
      <protection/>
    </xf>
    <xf numFmtId="0" fontId="0" fillId="37" borderId="0" xfId="0" applyFill="1" applyAlignment="1" applyProtection="1">
      <alignment horizontal="center" shrinkToFit="1"/>
      <protection/>
    </xf>
    <xf numFmtId="1" fontId="0" fillId="0" borderId="27" xfId="0" applyNumberFormat="1" applyFont="1" applyBorder="1" applyAlignment="1" applyProtection="1">
      <alignment horizontal="center" wrapText="1"/>
      <protection/>
    </xf>
    <xf numFmtId="0" fontId="0" fillId="0" borderId="27" xfId="0" applyBorder="1" applyAlignment="1">
      <alignment horizontal="center" wrapText="1"/>
    </xf>
    <xf numFmtId="1" fontId="0" fillId="34" borderId="36" xfId="0" applyNumberForma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wrapText="1"/>
    </xf>
    <xf numFmtId="1" fontId="0" fillId="38" borderId="27" xfId="0" applyNumberFormat="1" applyFont="1" applyFill="1" applyBorder="1" applyAlignment="1" applyProtection="1">
      <alignment horizontal="center" wrapText="1"/>
      <protection/>
    </xf>
    <xf numFmtId="0" fontId="5" fillId="36" borderId="25" xfId="0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/>
      <protection/>
    </xf>
    <xf numFmtId="0" fontId="5" fillId="36" borderId="26" xfId="0" applyFont="1" applyFill="1" applyBorder="1" applyAlignment="1" applyProtection="1">
      <alignment horizontal="center"/>
      <protection/>
    </xf>
    <xf numFmtId="1" fontId="0" fillId="38" borderId="37" xfId="0" applyNumberFormat="1" applyFont="1" applyFill="1" applyBorder="1" applyAlignment="1" applyProtection="1">
      <alignment horizontal="center" wrapText="1"/>
      <protection/>
    </xf>
    <xf numFmtId="0" fontId="0" fillId="0" borderId="37" xfId="0" applyBorder="1" applyAlignment="1">
      <alignment horizontal="center" wrapText="1"/>
    </xf>
    <xf numFmtId="1" fontId="0" fillId="34" borderId="38" xfId="0" applyNumberFormat="1" applyFill="1" applyBorder="1" applyAlignment="1" applyProtection="1">
      <alignment horizontal="center" wrapText="1"/>
      <protection/>
    </xf>
    <xf numFmtId="1" fontId="0" fillId="0" borderId="20" xfId="0" applyNumberFormat="1" applyFont="1" applyBorder="1" applyAlignment="1" applyProtection="1">
      <alignment horizontal="center" wrapText="1"/>
      <protection/>
    </xf>
    <xf numFmtId="0" fontId="0" fillId="0" borderId="20" xfId="0" applyBorder="1" applyAlignment="1">
      <alignment horizontal="center" wrapText="1"/>
    </xf>
    <xf numFmtId="1" fontId="0" fillId="0" borderId="37" xfId="0" applyNumberFormat="1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1" fontId="0" fillId="38" borderId="20" xfId="0" applyNumberFormat="1" applyFont="1" applyFill="1" applyBorder="1" applyAlignment="1" applyProtection="1">
      <alignment horizontal="center" wrapText="1"/>
      <protection/>
    </xf>
    <xf numFmtId="1" fontId="6" fillId="36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1" fontId="0" fillId="34" borderId="39" xfId="0" applyNumberFormat="1" applyFill="1" applyBorder="1" applyAlignment="1" applyProtection="1">
      <alignment horizontal="center" wrapText="1"/>
      <protection/>
    </xf>
    <xf numFmtId="1" fontId="0" fillId="36" borderId="25" xfId="0" applyNumberFormat="1" applyFill="1" applyBorder="1" applyAlignment="1" applyProtection="1">
      <alignment horizontal="center"/>
      <protection/>
    </xf>
    <xf numFmtId="1" fontId="0" fillId="36" borderId="0" xfId="0" applyNumberFormat="1" applyFill="1" applyBorder="1" applyAlignment="1" applyProtection="1">
      <alignment horizontal="center"/>
      <protection/>
    </xf>
    <xf numFmtId="1" fontId="0" fillId="36" borderId="26" xfId="0" applyNumberForma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1100" y="247650"/>
          <a:ext cx="1866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Centro Elaborazione Dati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3</xdr:row>
      <xdr:rowOff>114300</xdr:rowOff>
    </xdr:to>
    <xdr:pic>
      <xdr:nvPicPr>
        <xdr:cNvPr id="2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AB61"/>
  <sheetViews>
    <sheetView zoomScalePageLayoutView="0" workbookViewId="0" topLeftCell="M19">
      <selection activeCell="W58" sqref="W58"/>
    </sheetView>
  </sheetViews>
  <sheetFormatPr defaultColWidth="8.8515625" defaultRowHeight="12.75"/>
  <cols>
    <col min="1" max="1" width="4.57421875" style="7" customWidth="1"/>
    <col min="2" max="2" width="36.28125" style="7" customWidth="1"/>
    <col min="3" max="3" width="24.57421875" style="7" customWidth="1"/>
    <col min="4" max="4" width="4.7109375" style="7" customWidth="1"/>
    <col min="5" max="5" width="13.421875" style="23" customWidth="1"/>
    <col min="6" max="7" width="12.140625" style="23" customWidth="1"/>
    <col min="8" max="8" width="7.140625" style="7" customWidth="1"/>
    <col min="9" max="14" width="10.28125" style="7" customWidth="1"/>
    <col min="15" max="15" width="4.7109375" style="7" customWidth="1"/>
    <col min="16" max="21" width="10.57421875" style="7" customWidth="1"/>
    <col min="22" max="22" width="5.8515625" style="7" customWidth="1"/>
    <col min="23" max="27" width="10.28125" style="7" customWidth="1"/>
    <col min="28" max="28" width="10.57421875" style="7" customWidth="1"/>
    <col min="29" max="16384" width="8.8515625" style="7" customWidth="1"/>
  </cols>
  <sheetData>
    <row r="1" ht="12.75"/>
    <row r="2" spans="5:11" ht="12.75">
      <c r="E2" s="15" t="s">
        <v>111</v>
      </c>
      <c r="F2" s="95" t="s">
        <v>108</v>
      </c>
      <c r="G2" s="95"/>
      <c r="H2" s="17" t="s">
        <v>91</v>
      </c>
      <c r="I2" s="18">
        <v>0.5104166666666666</v>
      </c>
      <c r="J2" s="18">
        <v>0.8020833333333334</v>
      </c>
      <c r="K2" s="18">
        <v>0.96875</v>
      </c>
    </row>
    <row r="3" spans="2:11" ht="12.75">
      <c r="B3" s="19"/>
      <c r="C3" s="20"/>
      <c r="D3" s="20"/>
      <c r="E3" s="76" t="s">
        <v>37</v>
      </c>
      <c r="F3" s="16"/>
      <c r="G3" s="21" t="s">
        <v>92</v>
      </c>
      <c r="H3" s="17"/>
      <c r="I3" s="17"/>
      <c r="J3" s="17" t="s">
        <v>93</v>
      </c>
      <c r="K3" s="17"/>
    </row>
    <row r="4" spans="2:11" ht="12.75">
      <c r="B4" s="19"/>
      <c r="C4" s="20"/>
      <c r="D4" s="20"/>
      <c r="E4" s="22" t="s">
        <v>112</v>
      </c>
      <c r="F4" s="16"/>
      <c r="G4" s="21" t="s">
        <v>98</v>
      </c>
      <c r="H4" s="17"/>
      <c r="I4" s="17">
        <v>49</v>
      </c>
      <c r="J4" s="42"/>
      <c r="K4" s="43"/>
    </row>
    <row r="5" ht="13.5" thickBot="1"/>
    <row r="6" spans="3:28" ht="13.5" thickBot="1">
      <c r="C6" s="24">
        <f ca="1">NOW()</f>
        <v>42477.97925034722</v>
      </c>
      <c r="I6" s="92" t="str">
        <f>$E$2&amp;" del "&amp;$E$3&amp;" "&amp;$E$4&amp;"   "&amp;$F$2&amp;"   "&amp;$H$2&amp;" "&amp;TEXT(I2,"h.mm")</f>
        <v>Referendum del 17 Aprile 2016   Affluenze Domenica   ore 12.15</v>
      </c>
      <c r="J6" s="93"/>
      <c r="K6" s="93"/>
      <c r="L6" s="93"/>
      <c r="M6" s="93"/>
      <c r="N6" s="94"/>
      <c r="O6" s="6"/>
      <c r="P6" s="92" t="str">
        <f>$E$2&amp;" del "&amp;$E$3&amp;" "&amp;$E$4&amp;"   "&amp;$F$2&amp;"   "&amp;$H$2&amp;" "&amp;TEXT(J2,"h.mm")</f>
        <v>Referendum del 17 Aprile 2016   Affluenze Domenica   ore 19.15</v>
      </c>
      <c r="Q6" s="93"/>
      <c r="R6" s="93"/>
      <c r="S6" s="93"/>
      <c r="T6" s="93"/>
      <c r="U6" s="94"/>
      <c r="V6" s="6"/>
      <c r="W6" s="92" t="str">
        <f>$E$2&amp;" del "&amp;$E$3&amp;" "&amp;$E$4&amp;"   "&amp;$F$2&amp;"   "&amp;$H$2&amp;" "&amp;TEXT(K2,"h.mm")</f>
        <v>Referendum del 17 Aprile 2016   Affluenze Domenica   ore 23.15</v>
      </c>
      <c r="X6" s="93"/>
      <c r="Y6" s="93"/>
      <c r="Z6" s="93"/>
      <c r="AA6" s="93"/>
      <c r="AB6" s="94"/>
    </row>
    <row r="7" spans="5:28" ht="12.75">
      <c r="E7" s="25" t="s">
        <v>0</v>
      </c>
      <c r="F7" s="26" t="s">
        <v>0</v>
      </c>
      <c r="G7" s="26" t="s">
        <v>0</v>
      </c>
      <c r="I7" s="27" t="s">
        <v>87</v>
      </c>
      <c r="J7" s="28" t="s">
        <v>88</v>
      </c>
      <c r="K7" s="28" t="s">
        <v>87</v>
      </c>
      <c r="L7" s="28" t="s">
        <v>88</v>
      </c>
      <c r="M7" s="29" t="s">
        <v>87</v>
      </c>
      <c r="N7" s="30" t="s">
        <v>88</v>
      </c>
      <c r="O7" s="6"/>
      <c r="P7" s="27" t="s">
        <v>87</v>
      </c>
      <c r="Q7" s="28" t="s">
        <v>88</v>
      </c>
      <c r="R7" s="28" t="s">
        <v>87</v>
      </c>
      <c r="S7" s="28" t="s">
        <v>88</v>
      </c>
      <c r="T7" s="29" t="s">
        <v>87</v>
      </c>
      <c r="U7" s="30" t="s">
        <v>88</v>
      </c>
      <c r="V7" s="6"/>
      <c r="W7" s="27" t="s">
        <v>87</v>
      </c>
      <c r="X7" s="28" t="s">
        <v>88</v>
      </c>
      <c r="Y7" s="28" t="s">
        <v>87</v>
      </c>
      <c r="Z7" s="28" t="s">
        <v>88</v>
      </c>
      <c r="AA7" s="29" t="s">
        <v>87</v>
      </c>
      <c r="AB7" s="30" t="s">
        <v>88</v>
      </c>
    </row>
    <row r="8" spans="1:28" ht="13.5" thickBot="1">
      <c r="A8" s="31" t="s">
        <v>1</v>
      </c>
      <c r="B8" s="31" t="s">
        <v>2</v>
      </c>
      <c r="C8" s="31" t="s">
        <v>3</v>
      </c>
      <c r="D8" s="31" t="s">
        <v>4</v>
      </c>
      <c r="E8" s="32" t="s">
        <v>5</v>
      </c>
      <c r="F8" s="33" t="s">
        <v>100</v>
      </c>
      <c r="G8" s="33" t="s">
        <v>6</v>
      </c>
      <c r="H8" s="31" t="s">
        <v>1</v>
      </c>
      <c r="I8" s="34" t="s">
        <v>5</v>
      </c>
      <c r="J8" s="35" t="s">
        <v>5</v>
      </c>
      <c r="K8" s="35" t="s">
        <v>100</v>
      </c>
      <c r="L8" s="35" t="s">
        <v>100</v>
      </c>
      <c r="M8" s="36" t="s">
        <v>6</v>
      </c>
      <c r="N8" s="37" t="s">
        <v>6</v>
      </c>
      <c r="O8" s="31" t="s">
        <v>1</v>
      </c>
      <c r="P8" s="34" t="s">
        <v>5</v>
      </c>
      <c r="Q8" s="35" t="s">
        <v>5</v>
      </c>
      <c r="R8" s="35" t="s">
        <v>100</v>
      </c>
      <c r="S8" s="35" t="s">
        <v>100</v>
      </c>
      <c r="T8" s="36" t="s">
        <v>6</v>
      </c>
      <c r="U8" s="37" t="s">
        <v>6</v>
      </c>
      <c r="V8" s="31" t="s">
        <v>1</v>
      </c>
      <c r="W8" s="34" t="s">
        <v>5</v>
      </c>
      <c r="X8" s="35" t="s">
        <v>5</v>
      </c>
      <c r="Y8" s="35" t="s">
        <v>100</v>
      </c>
      <c r="Z8" s="35" t="s">
        <v>100</v>
      </c>
      <c r="AA8" s="36" t="s">
        <v>6</v>
      </c>
      <c r="AB8" s="37" t="s">
        <v>6</v>
      </c>
    </row>
    <row r="9" spans="1:28" ht="12.75">
      <c r="A9" s="6" t="s">
        <v>7</v>
      </c>
      <c r="B9" s="6" t="s">
        <v>8</v>
      </c>
      <c r="C9" s="38" t="s">
        <v>9</v>
      </c>
      <c r="D9" s="6"/>
      <c r="E9" s="75">
        <v>397</v>
      </c>
      <c r="F9" s="75">
        <v>443</v>
      </c>
      <c r="G9" s="2">
        <f aca="true" t="shared" si="0" ref="G9:G40">SUM(E9:F9)</f>
        <v>840</v>
      </c>
      <c r="H9" s="6" t="s">
        <v>7</v>
      </c>
      <c r="I9" s="39"/>
      <c r="J9" s="11">
        <f aca="true" t="shared" si="1" ref="J9:J40">(I9/E9)</f>
        <v>0</v>
      </c>
      <c r="K9" s="39"/>
      <c r="L9" s="11">
        <f aca="true" t="shared" si="2" ref="L9:L41">(K9/F9)</f>
        <v>0</v>
      </c>
      <c r="M9" s="1">
        <v>59</v>
      </c>
      <c r="N9" s="4">
        <f aca="true" t="shared" si="3" ref="N9:N40">(M9/G9)</f>
        <v>0.07023809523809524</v>
      </c>
      <c r="O9" s="6" t="s">
        <v>7</v>
      </c>
      <c r="P9" s="39"/>
      <c r="Q9" s="11">
        <f>(P9/E9)</f>
        <v>0</v>
      </c>
      <c r="R9" s="39"/>
      <c r="S9" s="11">
        <f>(R9/F9)</f>
        <v>0</v>
      </c>
      <c r="T9" s="1">
        <v>176</v>
      </c>
      <c r="U9" s="4">
        <f>(T9/G9)</f>
        <v>0.20952380952380953</v>
      </c>
      <c r="V9" s="6" t="s">
        <v>7</v>
      </c>
      <c r="W9" s="91">
        <v>96</v>
      </c>
      <c r="X9" s="82">
        <f>(W9/E9)</f>
        <v>0.24181360201511334</v>
      </c>
      <c r="Y9" s="91">
        <v>109</v>
      </c>
      <c r="Z9" s="82">
        <f>(Y9/F9)</f>
        <v>0.24604966139954854</v>
      </c>
      <c r="AA9" s="40">
        <f>W9+Y9</f>
        <v>205</v>
      </c>
      <c r="AB9" s="4">
        <f>(AA9/G9)</f>
        <v>0.24404761904761904</v>
      </c>
    </row>
    <row r="10" spans="1:28" ht="12.75">
      <c r="A10" s="6" t="s">
        <v>10</v>
      </c>
      <c r="B10" s="6" t="s">
        <v>8</v>
      </c>
      <c r="C10" s="38" t="s">
        <v>9</v>
      </c>
      <c r="D10" s="6"/>
      <c r="E10" s="75">
        <v>297</v>
      </c>
      <c r="F10" s="75">
        <v>441</v>
      </c>
      <c r="G10" s="2">
        <f t="shared" si="0"/>
        <v>738</v>
      </c>
      <c r="H10" s="6" t="s">
        <v>10</v>
      </c>
      <c r="I10" s="39"/>
      <c r="J10" s="11">
        <f t="shared" si="1"/>
        <v>0</v>
      </c>
      <c r="K10" s="39"/>
      <c r="L10" s="11">
        <f t="shared" si="2"/>
        <v>0</v>
      </c>
      <c r="M10" s="1">
        <v>62</v>
      </c>
      <c r="N10" s="4">
        <f t="shared" si="3"/>
        <v>0.08401084010840108</v>
      </c>
      <c r="O10" s="6" t="s">
        <v>10</v>
      </c>
      <c r="P10" s="39"/>
      <c r="Q10" s="11">
        <f aca="true" t="shared" si="4" ref="Q10:Q58">(P10/E10)</f>
        <v>0</v>
      </c>
      <c r="R10" s="39"/>
      <c r="S10" s="11">
        <f aca="true" t="shared" si="5" ref="S10:S57">(R10/F10)</f>
        <v>0</v>
      </c>
      <c r="T10" s="1">
        <v>157</v>
      </c>
      <c r="U10" s="4">
        <f>(T10/G10)</f>
        <v>0.2127371273712737</v>
      </c>
      <c r="V10" s="6" t="s">
        <v>10</v>
      </c>
      <c r="W10" s="91">
        <v>77</v>
      </c>
      <c r="X10" s="82">
        <f aca="true" t="shared" si="6" ref="X10:X57">(W10/E10)</f>
        <v>0.25925925925925924</v>
      </c>
      <c r="Y10" s="91">
        <v>117</v>
      </c>
      <c r="Z10" s="82">
        <f aca="true" t="shared" si="7" ref="Z10:Z57">(Y10/F10)</f>
        <v>0.2653061224489796</v>
      </c>
      <c r="AA10" s="40">
        <f aca="true" t="shared" si="8" ref="AA10:AA57">W10+Y10</f>
        <v>194</v>
      </c>
      <c r="AB10" s="4">
        <f aca="true" t="shared" si="9" ref="AB10:AB58">(AA10/G10)</f>
        <v>0.26287262872628725</v>
      </c>
    </row>
    <row r="11" spans="1:28" ht="12.75">
      <c r="A11" s="6" t="s">
        <v>11</v>
      </c>
      <c r="B11" s="6" t="s">
        <v>20</v>
      </c>
      <c r="C11" s="6" t="s">
        <v>21</v>
      </c>
      <c r="D11" s="6">
        <v>4</v>
      </c>
      <c r="E11" s="75">
        <v>305</v>
      </c>
      <c r="F11" s="75">
        <v>339</v>
      </c>
      <c r="G11" s="2">
        <f t="shared" si="0"/>
        <v>644</v>
      </c>
      <c r="H11" s="6" t="s">
        <v>11</v>
      </c>
      <c r="I11" s="39"/>
      <c r="J11" s="11">
        <f t="shared" si="1"/>
        <v>0</v>
      </c>
      <c r="K11" s="39"/>
      <c r="L11" s="11">
        <f t="shared" si="2"/>
        <v>0</v>
      </c>
      <c r="M11" s="1">
        <v>42</v>
      </c>
      <c r="N11" s="4">
        <f t="shared" si="3"/>
        <v>0.06521739130434782</v>
      </c>
      <c r="O11" s="6" t="s">
        <v>11</v>
      </c>
      <c r="P11" s="39"/>
      <c r="Q11" s="11">
        <f t="shared" si="4"/>
        <v>0</v>
      </c>
      <c r="R11" s="39"/>
      <c r="S11" s="11">
        <f t="shared" si="5"/>
        <v>0</v>
      </c>
      <c r="T11" s="1">
        <v>107</v>
      </c>
      <c r="U11" s="4">
        <f aca="true" t="shared" si="10" ref="U11:U58">(T11/G11)</f>
        <v>0.16614906832298137</v>
      </c>
      <c r="V11" s="6" t="s">
        <v>11</v>
      </c>
      <c r="W11" s="91">
        <v>53</v>
      </c>
      <c r="X11" s="82">
        <f t="shared" si="6"/>
        <v>0.1737704918032787</v>
      </c>
      <c r="Y11" s="91">
        <v>74</v>
      </c>
      <c r="Z11" s="82">
        <f t="shared" si="7"/>
        <v>0.2182890855457227</v>
      </c>
      <c r="AA11" s="40">
        <f t="shared" si="8"/>
        <v>127</v>
      </c>
      <c r="AB11" s="4">
        <f t="shared" si="9"/>
        <v>0.1972049689440994</v>
      </c>
    </row>
    <row r="12" spans="1:28" ht="12.75">
      <c r="A12" s="6" t="s">
        <v>13</v>
      </c>
      <c r="B12" s="6" t="s">
        <v>14</v>
      </c>
      <c r="C12" s="6" t="s">
        <v>15</v>
      </c>
      <c r="D12" s="6">
        <v>48</v>
      </c>
      <c r="E12" s="75">
        <v>304</v>
      </c>
      <c r="F12" s="75">
        <v>399</v>
      </c>
      <c r="G12" s="2">
        <f t="shared" si="0"/>
        <v>703</v>
      </c>
      <c r="H12" s="6" t="s">
        <v>13</v>
      </c>
      <c r="I12" s="39"/>
      <c r="J12" s="11">
        <f t="shared" si="1"/>
        <v>0</v>
      </c>
      <c r="K12" s="39"/>
      <c r="L12" s="11">
        <f t="shared" si="2"/>
        <v>0</v>
      </c>
      <c r="M12" s="1">
        <v>53</v>
      </c>
      <c r="N12" s="4">
        <f t="shared" si="3"/>
        <v>0.07539118065433854</v>
      </c>
      <c r="O12" s="6" t="s">
        <v>13</v>
      </c>
      <c r="P12" s="39"/>
      <c r="Q12" s="11">
        <f t="shared" si="4"/>
        <v>0</v>
      </c>
      <c r="R12" s="39"/>
      <c r="S12" s="11">
        <f t="shared" si="5"/>
        <v>0</v>
      </c>
      <c r="T12" s="1">
        <v>137</v>
      </c>
      <c r="U12" s="4">
        <f t="shared" si="10"/>
        <v>0.19487908961593173</v>
      </c>
      <c r="V12" s="6" t="s">
        <v>13</v>
      </c>
      <c r="W12" s="91">
        <v>83</v>
      </c>
      <c r="X12" s="82">
        <f t="shared" si="6"/>
        <v>0.2730263157894737</v>
      </c>
      <c r="Y12" s="91">
        <v>97</v>
      </c>
      <c r="Z12" s="82">
        <f t="shared" si="7"/>
        <v>0.24310776942355888</v>
      </c>
      <c r="AA12" s="40">
        <f t="shared" si="8"/>
        <v>180</v>
      </c>
      <c r="AB12" s="4">
        <f t="shared" si="9"/>
        <v>0.25604551920341395</v>
      </c>
    </row>
    <row r="13" spans="1:28" ht="12.75">
      <c r="A13" s="6" t="s">
        <v>16</v>
      </c>
      <c r="B13" s="6" t="s">
        <v>14</v>
      </c>
      <c r="C13" s="6" t="s">
        <v>15</v>
      </c>
      <c r="D13" s="6">
        <v>48</v>
      </c>
      <c r="E13" s="75">
        <v>322</v>
      </c>
      <c r="F13" s="75">
        <v>358</v>
      </c>
      <c r="G13" s="2">
        <f t="shared" si="0"/>
        <v>680</v>
      </c>
      <c r="H13" s="6" t="s">
        <v>16</v>
      </c>
      <c r="I13" s="39"/>
      <c r="J13" s="11">
        <f t="shared" si="1"/>
        <v>0</v>
      </c>
      <c r="K13" s="39"/>
      <c r="L13" s="11">
        <f t="shared" si="2"/>
        <v>0</v>
      </c>
      <c r="M13" s="1">
        <v>52</v>
      </c>
      <c r="N13" s="4">
        <f t="shared" si="3"/>
        <v>0.07647058823529412</v>
      </c>
      <c r="O13" s="6" t="s">
        <v>16</v>
      </c>
      <c r="P13" s="39"/>
      <c r="Q13" s="11">
        <f t="shared" si="4"/>
        <v>0</v>
      </c>
      <c r="R13" s="39"/>
      <c r="S13" s="11">
        <f t="shared" si="5"/>
        <v>0</v>
      </c>
      <c r="T13" s="1">
        <v>132</v>
      </c>
      <c r="U13" s="4">
        <f t="shared" si="10"/>
        <v>0.19411764705882353</v>
      </c>
      <c r="V13" s="6" t="s">
        <v>16</v>
      </c>
      <c r="W13" s="91">
        <v>82</v>
      </c>
      <c r="X13" s="82">
        <f t="shared" si="6"/>
        <v>0.2546583850931677</v>
      </c>
      <c r="Y13" s="91">
        <v>81</v>
      </c>
      <c r="Z13" s="82">
        <f t="shared" si="7"/>
        <v>0.22625698324022347</v>
      </c>
      <c r="AA13" s="40">
        <f t="shared" si="8"/>
        <v>163</v>
      </c>
      <c r="AB13" s="4">
        <f t="shared" si="9"/>
        <v>0.23970588235294119</v>
      </c>
    </row>
    <row r="14" spans="1:28" ht="12.75">
      <c r="A14" s="6" t="s">
        <v>17</v>
      </c>
      <c r="B14" s="6" t="s">
        <v>14</v>
      </c>
      <c r="C14" s="6" t="s">
        <v>15</v>
      </c>
      <c r="D14" s="6">
        <v>48</v>
      </c>
      <c r="E14" s="75">
        <v>368</v>
      </c>
      <c r="F14" s="75">
        <v>389</v>
      </c>
      <c r="G14" s="2">
        <f t="shared" si="0"/>
        <v>757</v>
      </c>
      <c r="H14" s="6" t="s">
        <v>17</v>
      </c>
      <c r="I14" s="39"/>
      <c r="J14" s="11">
        <f t="shared" si="1"/>
        <v>0</v>
      </c>
      <c r="K14" s="39"/>
      <c r="L14" s="11">
        <f t="shared" si="2"/>
        <v>0</v>
      </c>
      <c r="M14" s="1">
        <v>57</v>
      </c>
      <c r="N14" s="4">
        <f t="shared" si="3"/>
        <v>0.07529722589167767</v>
      </c>
      <c r="O14" s="6" t="s">
        <v>17</v>
      </c>
      <c r="P14" s="39"/>
      <c r="Q14" s="11">
        <f t="shared" si="4"/>
        <v>0</v>
      </c>
      <c r="R14" s="39"/>
      <c r="S14" s="11">
        <f t="shared" si="5"/>
        <v>0</v>
      </c>
      <c r="T14" s="1">
        <v>167</v>
      </c>
      <c r="U14" s="4">
        <f t="shared" si="10"/>
        <v>0.22060766182298547</v>
      </c>
      <c r="V14" s="6" t="s">
        <v>17</v>
      </c>
      <c r="W14" s="91">
        <v>97</v>
      </c>
      <c r="X14" s="82">
        <f t="shared" si="6"/>
        <v>0.26358695652173914</v>
      </c>
      <c r="Y14" s="91">
        <v>107</v>
      </c>
      <c r="Z14" s="82">
        <f t="shared" si="7"/>
        <v>0.2750642673521851</v>
      </c>
      <c r="AA14" s="40">
        <f t="shared" si="8"/>
        <v>204</v>
      </c>
      <c r="AB14" s="4">
        <f t="shared" si="9"/>
        <v>0.26948480845442535</v>
      </c>
    </row>
    <row r="15" spans="1:28" ht="12.75">
      <c r="A15" s="6" t="s">
        <v>18</v>
      </c>
      <c r="B15" s="6" t="s">
        <v>14</v>
      </c>
      <c r="C15" s="6" t="s">
        <v>15</v>
      </c>
      <c r="D15" s="6">
        <v>48</v>
      </c>
      <c r="E15" s="75">
        <v>338</v>
      </c>
      <c r="F15" s="75">
        <v>382</v>
      </c>
      <c r="G15" s="2">
        <f t="shared" si="0"/>
        <v>720</v>
      </c>
      <c r="H15" s="6" t="s">
        <v>18</v>
      </c>
      <c r="I15" s="39"/>
      <c r="J15" s="11">
        <f t="shared" si="1"/>
        <v>0</v>
      </c>
      <c r="K15" s="39"/>
      <c r="L15" s="11">
        <f t="shared" si="2"/>
        <v>0</v>
      </c>
      <c r="M15" s="1">
        <v>58</v>
      </c>
      <c r="N15" s="4">
        <f t="shared" si="3"/>
        <v>0.08055555555555556</v>
      </c>
      <c r="O15" s="6" t="s">
        <v>18</v>
      </c>
      <c r="P15" s="39"/>
      <c r="Q15" s="11">
        <f t="shared" si="4"/>
        <v>0</v>
      </c>
      <c r="R15" s="39"/>
      <c r="S15" s="11">
        <f t="shared" si="5"/>
        <v>0</v>
      </c>
      <c r="T15" s="1">
        <v>151</v>
      </c>
      <c r="U15" s="4">
        <f t="shared" si="10"/>
        <v>0.20972222222222223</v>
      </c>
      <c r="V15" s="6" t="s">
        <v>18</v>
      </c>
      <c r="W15" s="91">
        <v>84</v>
      </c>
      <c r="X15" s="82">
        <f t="shared" si="6"/>
        <v>0.2485207100591716</v>
      </c>
      <c r="Y15" s="91">
        <v>93</v>
      </c>
      <c r="Z15" s="82">
        <f t="shared" si="7"/>
        <v>0.24345549738219896</v>
      </c>
      <c r="AA15" s="40">
        <f t="shared" si="8"/>
        <v>177</v>
      </c>
      <c r="AB15" s="4">
        <f t="shared" si="9"/>
        <v>0.24583333333333332</v>
      </c>
    </row>
    <row r="16" spans="1:28" ht="12.75">
      <c r="A16" s="6" t="s">
        <v>19</v>
      </c>
      <c r="B16" s="6" t="s">
        <v>20</v>
      </c>
      <c r="C16" s="6" t="s">
        <v>21</v>
      </c>
      <c r="D16" s="6">
        <v>4</v>
      </c>
      <c r="E16" s="75">
        <v>333</v>
      </c>
      <c r="F16" s="75">
        <v>353</v>
      </c>
      <c r="G16" s="2">
        <f t="shared" si="0"/>
        <v>686</v>
      </c>
      <c r="H16" s="6" t="s">
        <v>19</v>
      </c>
      <c r="I16" s="39"/>
      <c r="J16" s="11">
        <f t="shared" si="1"/>
        <v>0</v>
      </c>
      <c r="K16" s="39"/>
      <c r="L16" s="11">
        <f t="shared" si="2"/>
        <v>0</v>
      </c>
      <c r="M16" s="1">
        <v>53</v>
      </c>
      <c r="N16" s="4">
        <f t="shared" si="3"/>
        <v>0.07725947521865889</v>
      </c>
      <c r="O16" s="6" t="s">
        <v>19</v>
      </c>
      <c r="P16" s="39"/>
      <c r="Q16" s="11">
        <f t="shared" si="4"/>
        <v>0</v>
      </c>
      <c r="R16" s="39"/>
      <c r="S16" s="11">
        <f t="shared" si="5"/>
        <v>0</v>
      </c>
      <c r="T16" s="1">
        <v>140</v>
      </c>
      <c r="U16" s="4">
        <f t="shared" si="10"/>
        <v>0.20408163265306123</v>
      </c>
      <c r="V16" s="6" t="s">
        <v>19</v>
      </c>
      <c r="W16" s="91">
        <v>94</v>
      </c>
      <c r="X16" s="82">
        <f t="shared" si="6"/>
        <v>0.2822822822822823</v>
      </c>
      <c r="Y16" s="91">
        <v>97</v>
      </c>
      <c r="Z16" s="82">
        <f t="shared" si="7"/>
        <v>0.2747875354107649</v>
      </c>
      <c r="AA16" s="40">
        <f t="shared" si="8"/>
        <v>191</v>
      </c>
      <c r="AB16" s="4">
        <f t="shared" si="9"/>
        <v>0.2784256559766764</v>
      </c>
    </row>
    <row r="17" spans="1:28" ht="12.75">
      <c r="A17" s="6" t="s">
        <v>22</v>
      </c>
      <c r="B17" s="6" t="s">
        <v>23</v>
      </c>
      <c r="C17" s="6" t="s">
        <v>24</v>
      </c>
      <c r="D17" s="6" t="s">
        <v>25</v>
      </c>
      <c r="E17" s="75">
        <v>458</v>
      </c>
      <c r="F17" s="75">
        <v>501</v>
      </c>
      <c r="G17" s="2">
        <f t="shared" si="0"/>
        <v>959</v>
      </c>
      <c r="H17" s="6" t="s">
        <v>22</v>
      </c>
      <c r="I17" s="39"/>
      <c r="J17" s="11">
        <f t="shared" si="1"/>
        <v>0</v>
      </c>
      <c r="K17" s="39"/>
      <c r="L17" s="11">
        <f t="shared" si="2"/>
        <v>0</v>
      </c>
      <c r="M17" s="1">
        <v>57</v>
      </c>
      <c r="N17" s="4">
        <f t="shared" si="3"/>
        <v>0.05943691345151199</v>
      </c>
      <c r="O17" s="6" t="s">
        <v>22</v>
      </c>
      <c r="P17" s="39"/>
      <c r="Q17" s="11">
        <f t="shared" si="4"/>
        <v>0</v>
      </c>
      <c r="R17" s="39"/>
      <c r="S17" s="11">
        <f t="shared" si="5"/>
        <v>0</v>
      </c>
      <c r="T17" s="1">
        <v>197</v>
      </c>
      <c r="U17" s="4">
        <f t="shared" si="10"/>
        <v>0.205422314911366</v>
      </c>
      <c r="V17" s="6" t="s">
        <v>22</v>
      </c>
      <c r="W17" s="91">
        <v>122</v>
      </c>
      <c r="X17" s="82">
        <f t="shared" si="6"/>
        <v>0.2663755458515284</v>
      </c>
      <c r="Y17" s="91">
        <v>121</v>
      </c>
      <c r="Z17" s="82">
        <f t="shared" si="7"/>
        <v>0.24151696606786427</v>
      </c>
      <c r="AA17" s="40">
        <f t="shared" si="8"/>
        <v>243</v>
      </c>
      <c r="AB17" s="4">
        <f t="shared" si="9"/>
        <v>0.2533889468196038</v>
      </c>
    </row>
    <row r="18" spans="1:28" ht="12.75">
      <c r="A18" s="6" t="s">
        <v>26</v>
      </c>
      <c r="B18" s="6" t="s">
        <v>27</v>
      </c>
      <c r="C18" s="6" t="s">
        <v>28</v>
      </c>
      <c r="D18" s="6">
        <v>17</v>
      </c>
      <c r="E18" s="75">
        <v>370</v>
      </c>
      <c r="F18" s="75">
        <v>440</v>
      </c>
      <c r="G18" s="2">
        <f t="shared" si="0"/>
        <v>810</v>
      </c>
      <c r="H18" s="6" t="s">
        <v>26</v>
      </c>
      <c r="I18" s="39"/>
      <c r="J18" s="11">
        <f t="shared" si="1"/>
        <v>0</v>
      </c>
      <c r="K18" s="39"/>
      <c r="L18" s="11">
        <f t="shared" si="2"/>
        <v>0</v>
      </c>
      <c r="M18" s="1">
        <v>71</v>
      </c>
      <c r="N18" s="4">
        <f t="shared" si="3"/>
        <v>0.08765432098765433</v>
      </c>
      <c r="O18" s="6" t="s">
        <v>26</v>
      </c>
      <c r="P18" s="39"/>
      <c r="Q18" s="11">
        <f t="shared" si="4"/>
        <v>0</v>
      </c>
      <c r="R18" s="39"/>
      <c r="S18" s="11">
        <f t="shared" si="5"/>
        <v>0</v>
      </c>
      <c r="T18" s="1">
        <v>198</v>
      </c>
      <c r="U18" s="4">
        <f t="shared" si="10"/>
        <v>0.24444444444444444</v>
      </c>
      <c r="V18" s="6" t="s">
        <v>26</v>
      </c>
      <c r="W18" s="91">
        <v>125</v>
      </c>
      <c r="X18" s="82">
        <f t="shared" si="6"/>
        <v>0.33783783783783783</v>
      </c>
      <c r="Y18" s="91">
        <v>127</v>
      </c>
      <c r="Z18" s="82">
        <f t="shared" si="7"/>
        <v>0.28863636363636364</v>
      </c>
      <c r="AA18" s="40">
        <f t="shared" si="8"/>
        <v>252</v>
      </c>
      <c r="AB18" s="4">
        <f t="shared" si="9"/>
        <v>0.3111111111111111</v>
      </c>
    </row>
    <row r="19" spans="1:28" ht="12.75">
      <c r="A19" s="6" t="s">
        <v>29</v>
      </c>
      <c r="B19" s="6" t="s">
        <v>27</v>
      </c>
      <c r="C19" s="6" t="s">
        <v>28</v>
      </c>
      <c r="D19" s="6">
        <v>17</v>
      </c>
      <c r="E19" s="75">
        <v>343</v>
      </c>
      <c r="F19" s="75">
        <v>427</v>
      </c>
      <c r="G19" s="2">
        <f t="shared" si="0"/>
        <v>770</v>
      </c>
      <c r="H19" s="6" t="s">
        <v>29</v>
      </c>
      <c r="I19" s="39"/>
      <c r="J19" s="11">
        <f t="shared" si="1"/>
        <v>0</v>
      </c>
      <c r="K19" s="39"/>
      <c r="L19" s="11">
        <f t="shared" si="2"/>
        <v>0</v>
      </c>
      <c r="M19" s="1">
        <v>55</v>
      </c>
      <c r="N19" s="4">
        <f t="shared" si="3"/>
        <v>0.07142857142857142</v>
      </c>
      <c r="O19" s="6" t="s">
        <v>29</v>
      </c>
      <c r="P19" s="39"/>
      <c r="Q19" s="11">
        <f t="shared" si="4"/>
        <v>0</v>
      </c>
      <c r="R19" s="39"/>
      <c r="S19" s="11">
        <f t="shared" si="5"/>
        <v>0</v>
      </c>
      <c r="T19" s="1">
        <v>160</v>
      </c>
      <c r="U19" s="4">
        <f t="shared" si="10"/>
        <v>0.2077922077922078</v>
      </c>
      <c r="V19" s="6" t="s">
        <v>29</v>
      </c>
      <c r="W19" s="91">
        <v>89</v>
      </c>
      <c r="X19" s="82">
        <f t="shared" si="6"/>
        <v>0.2594752186588921</v>
      </c>
      <c r="Y19" s="91">
        <v>113</v>
      </c>
      <c r="Z19" s="82">
        <f t="shared" si="7"/>
        <v>0.2646370023419204</v>
      </c>
      <c r="AA19" s="40">
        <f t="shared" si="8"/>
        <v>202</v>
      </c>
      <c r="AB19" s="4">
        <f t="shared" si="9"/>
        <v>0.2623376623376623</v>
      </c>
    </row>
    <row r="20" spans="1:28" ht="12.75">
      <c r="A20" s="6" t="s">
        <v>30</v>
      </c>
      <c r="B20" s="6" t="s">
        <v>27</v>
      </c>
      <c r="C20" s="6" t="s">
        <v>28</v>
      </c>
      <c r="D20" s="6">
        <v>17</v>
      </c>
      <c r="E20" s="75">
        <v>403</v>
      </c>
      <c r="F20" s="75">
        <v>460</v>
      </c>
      <c r="G20" s="2">
        <f t="shared" si="0"/>
        <v>863</v>
      </c>
      <c r="H20" s="6" t="s">
        <v>30</v>
      </c>
      <c r="I20" s="39"/>
      <c r="J20" s="11">
        <f t="shared" si="1"/>
        <v>0</v>
      </c>
      <c r="K20" s="39"/>
      <c r="L20" s="11">
        <f t="shared" si="2"/>
        <v>0</v>
      </c>
      <c r="M20" s="1">
        <v>74</v>
      </c>
      <c r="N20" s="4">
        <f t="shared" si="3"/>
        <v>0.08574739281575898</v>
      </c>
      <c r="O20" s="6" t="s">
        <v>30</v>
      </c>
      <c r="P20" s="39"/>
      <c r="Q20" s="11">
        <f t="shared" si="4"/>
        <v>0</v>
      </c>
      <c r="R20" s="39"/>
      <c r="S20" s="11">
        <f t="shared" si="5"/>
        <v>0</v>
      </c>
      <c r="T20" s="1">
        <v>203</v>
      </c>
      <c r="U20" s="4">
        <f t="shared" si="10"/>
        <v>0.23522595596755505</v>
      </c>
      <c r="V20" s="6" t="s">
        <v>30</v>
      </c>
      <c r="W20" s="91">
        <v>113</v>
      </c>
      <c r="X20" s="82">
        <f t="shared" si="6"/>
        <v>0.2803970223325062</v>
      </c>
      <c r="Y20" s="91">
        <v>119</v>
      </c>
      <c r="Z20" s="82">
        <f t="shared" si="7"/>
        <v>0.25869565217391305</v>
      </c>
      <c r="AA20" s="40">
        <f t="shared" si="8"/>
        <v>232</v>
      </c>
      <c r="AB20" s="4">
        <f t="shared" si="9"/>
        <v>0.2688296639629201</v>
      </c>
    </row>
    <row r="21" spans="1:28" ht="12.75">
      <c r="A21" s="6" t="s">
        <v>31</v>
      </c>
      <c r="B21" s="6" t="s">
        <v>32</v>
      </c>
      <c r="C21" s="6" t="s">
        <v>33</v>
      </c>
      <c r="D21" s="6">
        <v>6</v>
      </c>
      <c r="E21" s="75">
        <v>306</v>
      </c>
      <c r="F21" s="75">
        <v>414</v>
      </c>
      <c r="G21" s="2">
        <f t="shared" si="0"/>
        <v>720</v>
      </c>
      <c r="H21" s="6" t="s">
        <v>31</v>
      </c>
      <c r="I21" s="39"/>
      <c r="J21" s="11">
        <f t="shared" si="1"/>
        <v>0</v>
      </c>
      <c r="K21" s="39"/>
      <c r="L21" s="11">
        <f t="shared" si="2"/>
        <v>0</v>
      </c>
      <c r="M21" s="1">
        <v>46</v>
      </c>
      <c r="N21" s="4">
        <f t="shared" si="3"/>
        <v>0.06388888888888888</v>
      </c>
      <c r="O21" s="6" t="s">
        <v>31</v>
      </c>
      <c r="P21" s="39"/>
      <c r="Q21" s="11">
        <f t="shared" si="4"/>
        <v>0</v>
      </c>
      <c r="R21" s="39"/>
      <c r="S21" s="11">
        <f t="shared" si="5"/>
        <v>0</v>
      </c>
      <c r="T21" s="1">
        <v>116</v>
      </c>
      <c r="U21" s="4">
        <f t="shared" si="10"/>
        <v>0.16111111111111112</v>
      </c>
      <c r="V21" s="6" t="s">
        <v>31</v>
      </c>
      <c r="W21" s="91">
        <v>74</v>
      </c>
      <c r="X21" s="82">
        <f t="shared" si="6"/>
        <v>0.24183006535947713</v>
      </c>
      <c r="Y21" s="91">
        <v>82</v>
      </c>
      <c r="Z21" s="82">
        <f t="shared" si="7"/>
        <v>0.19806763285024154</v>
      </c>
      <c r="AA21" s="40">
        <f t="shared" si="8"/>
        <v>156</v>
      </c>
      <c r="AB21" s="4">
        <f t="shared" si="9"/>
        <v>0.21666666666666667</v>
      </c>
    </row>
    <row r="22" spans="1:28" ht="12.75">
      <c r="A22" s="6" t="s">
        <v>34</v>
      </c>
      <c r="B22" s="6" t="s">
        <v>32</v>
      </c>
      <c r="C22" s="6" t="s">
        <v>33</v>
      </c>
      <c r="D22" s="6" t="s">
        <v>35</v>
      </c>
      <c r="E22" s="75">
        <v>341</v>
      </c>
      <c r="F22" s="75">
        <v>421</v>
      </c>
      <c r="G22" s="2">
        <f t="shared" si="0"/>
        <v>762</v>
      </c>
      <c r="H22" s="6" t="s">
        <v>34</v>
      </c>
      <c r="I22" s="39"/>
      <c r="J22" s="11">
        <f t="shared" si="1"/>
        <v>0</v>
      </c>
      <c r="K22" s="39"/>
      <c r="L22" s="11">
        <f t="shared" si="2"/>
        <v>0</v>
      </c>
      <c r="M22" s="1">
        <v>60</v>
      </c>
      <c r="N22" s="4">
        <f t="shared" si="3"/>
        <v>0.07874015748031496</v>
      </c>
      <c r="O22" s="6" t="s">
        <v>34</v>
      </c>
      <c r="P22" s="39"/>
      <c r="Q22" s="11">
        <f t="shared" si="4"/>
        <v>0</v>
      </c>
      <c r="R22" s="39"/>
      <c r="S22" s="11">
        <f t="shared" si="5"/>
        <v>0</v>
      </c>
      <c r="T22" s="1">
        <v>169</v>
      </c>
      <c r="U22" s="4">
        <f t="shared" si="10"/>
        <v>0.22178477690288714</v>
      </c>
      <c r="V22" s="6" t="s">
        <v>34</v>
      </c>
      <c r="W22" s="91">
        <v>98</v>
      </c>
      <c r="X22" s="82">
        <f t="shared" si="6"/>
        <v>0.2873900293255132</v>
      </c>
      <c r="Y22" s="91">
        <v>119</v>
      </c>
      <c r="Z22" s="82">
        <f t="shared" si="7"/>
        <v>0.2826603325415677</v>
      </c>
      <c r="AA22" s="40">
        <f t="shared" si="8"/>
        <v>217</v>
      </c>
      <c r="AB22" s="4">
        <f t="shared" si="9"/>
        <v>0.2847769028871391</v>
      </c>
    </row>
    <row r="23" spans="1:28" ht="12.75">
      <c r="A23" s="6" t="s">
        <v>12</v>
      </c>
      <c r="B23" s="6" t="s">
        <v>32</v>
      </c>
      <c r="C23" s="6" t="s">
        <v>33</v>
      </c>
      <c r="D23" s="6" t="s">
        <v>35</v>
      </c>
      <c r="E23" s="75">
        <v>302</v>
      </c>
      <c r="F23" s="75">
        <v>396</v>
      </c>
      <c r="G23" s="2">
        <f t="shared" si="0"/>
        <v>698</v>
      </c>
      <c r="H23" s="6" t="s">
        <v>12</v>
      </c>
      <c r="I23" s="39"/>
      <c r="J23" s="11">
        <f t="shared" si="1"/>
        <v>0</v>
      </c>
      <c r="K23" s="39"/>
      <c r="L23" s="11">
        <f t="shared" si="2"/>
        <v>0</v>
      </c>
      <c r="M23" s="1">
        <v>50</v>
      </c>
      <c r="N23" s="4">
        <f t="shared" si="3"/>
        <v>0.07163323782234957</v>
      </c>
      <c r="O23" s="6" t="s">
        <v>12</v>
      </c>
      <c r="P23" s="39"/>
      <c r="Q23" s="11">
        <f t="shared" si="4"/>
        <v>0</v>
      </c>
      <c r="R23" s="39"/>
      <c r="S23" s="11">
        <f t="shared" si="5"/>
        <v>0</v>
      </c>
      <c r="T23" s="1">
        <v>142</v>
      </c>
      <c r="U23" s="4">
        <f t="shared" si="10"/>
        <v>0.2034383954154728</v>
      </c>
      <c r="V23" s="6" t="s">
        <v>12</v>
      </c>
      <c r="W23" s="91">
        <v>82</v>
      </c>
      <c r="X23" s="82">
        <f t="shared" si="6"/>
        <v>0.271523178807947</v>
      </c>
      <c r="Y23" s="91">
        <v>99</v>
      </c>
      <c r="Z23" s="82">
        <f t="shared" si="7"/>
        <v>0.25</v>
      </c>
      <c r="AA23" s="40">
        <f t="shared" si="8"/>
        <v>181</v>
      </c>
      <c r="AB23" s="4">
        <f t="shared" si="9"/>
        <v>0.2593123209169054</v>
      </c>
    </row>
    <row r="24" spans="1:28" ht="12.75">
      <c r="A24" s="6" t="s">
        <v>36</v>
      </c>
      <c r="B24" s="6" t="s">
        <v>32</v>
      </c>
      <c r="C24" s="6" t="s">
        <v>33</v>
      </c>
      <c r="D24" s="6">
        <v>5</v>
      </c>
      <c r="E24" s="75">
        <v>330</v>
      </c>
      <c r="F24" s="75">
        <v>410</v>
      </c>
      <c r="G24" s="2">
        <f t="shared" si="0"/>
        <v>740</v>
      </c>
      <c r="H24" s="6" t="s">
        <v>36</v>
      </c>
      <c r="I24" s="39"/>
      <c r="J24" s="11">
        <f t="shared" si="1"/>
        <v>0</v>
      </c>
      <c r="K24" s="39"/>
      <c r="L24" s="11">
        <f t="shared" si="2"/>
        <v>0</v>
      </c>
      <c r="M24" s="1">
        <v>78</v>
      </c>
      <c r="N24" s="4">
        <f t="shared" si="3"/>
        <v>0.10540540540540541</v>
      </c>
      <c r="O24" s="6" t="s">
        <v>36</v>
      </c>
      <c r="P24" s="39"/>
      <c r="Q24" s="11">
        <f t="shared" si="4"/>
        <v>0</v>
      </c>
      <c r="R24" s="39"/>
      <c r="S24" s="11">
        <f t="shared" si="5"/>
        <v>0</v>
      </c>
      <c r="T24" s="1">
        <v>178</v>
      </c>
      <c r="U24" s="4">
        <f t="shared" si="10"/>
        <v>0.24054054054054055</v>
      </c>
      <c r="V24" s="6" t="s">
        <v>36</v>
      </c>
      <c r="W24" s="91">
        <v>115</v>
      </c>
      <c r="X24" s="82">
        <f t="shared" si="6"/>
        <v>0.3484848484848485</v>
      </c>
      <c r="Y24" s="91">
        <v>113</v>
      </c>
      <c r="Z24" s="82">
        <f t="shared" si="7"/>
        <v>0.275609756097561</v>
      </c>
      <c r="AA24" s="40">
        <f t="shared" si="8"/>
        <v>228</v>
      </c>
      <c r="AB24" s="4">
        <f t="shared" si="9"/>
        <v>0.3081081081081081</v>
      </c>
    </row>
    <row r="25" spans="1:28" ht="12.75">
      <c r="A25" s="6" t="s">
        <v>37</v>
      </c>
      <c r="B25" s="6" t="s">
        <v>32</v>
      </c>
      <c r="C25" s="6" t="s">
        <v>33</v>
      </c>
      <c r="D25" s="6">
        <v>5</v>
      </c>
      <c r="E25" s="75">
        <v>275</v>
      </c>
      <c r="F25" s="75">
        <v>372</v>
      </c>
      <c r="G25" s="2">
        <f t="shared" si="0"/>
        <v>647</v>
      </c>
      <c r="H25" s="6" t="s">
        <v>37</v>
      </c>
      <c r="I25" s="39"/>
      <c r="J25" s="11">
        <f t="shared" si="1"/>
        <v>0</v>
      </c>
      <c r="K25" s="39"/>
      <c r="L25" s="11">
        <f t="shared" si="2"/>
        <v>0</v>
      </c>
      <c r="M25" s="1">
        <v>35</v>
      </c>
      <c r="N25" s="4">
        <f t="shared" si="3"/>
        <v>0.05409582689335394</v>
      </c>
      <c r="O25" s="6" t="s">
        <v>37</v>
      </c>
      <c r="P25" s="39"/>
      <c r="Q25" s="11">
        <f t="shared" si="4"/>
        <v>0</v>
      </c>
      <c r="R25" s="39"/>
      <c r="S25" s="11">
        <f t="shared" si="5"/>
        <v>0</v>
      </c>
      <c r="T25" s="1">
        <v>122</v>
      </c>
      <c r="U25" s="4">
        <f t="shared" si="10"/>
        <v>0.18856259659969088</v>
      </c>
      <c r="V25" s="6" t="s">
        <v>37</v>
      </c>
      <c r="W25" s="91">
        <v>73</v>
      </c>
      <c r="X25" s="82">
        <f t="shared" si="6"/>
        <v>0.26545454545454544</v>
      </c>
      <c r="Y25" s="91">
        <v>94</v>
      </c>
      <c r="Z25" s="82">
        <f t="shared" si="7"/>
        <v>0.25268817204301075</v>
      </c>
      <c r="AA25" s="40">
        <f t="shared" si="8"/>
        <v>167</v>
      </c>
      <c r="AB25" s="4">
        <f t="shared" si="9"/>
        <v>0.2581143740340031</v>
      </c>
    </row>
    <row r="26" spans="1:28" ht="12.75">
      <c r="A26" s="6" t="s">
        <v>38</v>
      </c>
      <c r="B26" s="6" t="s">
        <v>95</v>
      </c>
      <c r="C26" s="6" t="s">
        <v>39</v>
      </c>
      <c r="D26" s="6">
        <v>33</v>
      </c>
      <c r="E26" s="75">
        <v>310</v>
      </c>
      <c r="F26" s="75">
        <v>345</v>
      </c>
      <c r="G26" s="2">
        <f t="shared" si="0"/>
        <v>655</v>
      </c>
      <c r="H26" s="6" t="s">
        <v>38</v>
      </c>
      <c r="I26" s="39"/>
      <c r="J26" s="11">
        <f t="shared" si="1"/>
        <v>0</v>
      </c>
      <c r="K26" s="39"/>
      <c r="L26" s="11">
        <f t="shared" si="2"/>
        <v>0</v>
      </c>
      <c r="M26" s="1">
        <v>61</v>
      </c>
      <c r="N26" s="4">
        <f t="shared" si="3"/>
        <v>0.09312977099236641</v>
      </c>
      <c r="O26" s="6" t="s">
        <v>38</v>
      </c>
      <c r="P26" s="39"/>
      <c r="Q26" s="11">
        <f t="shared" si="4"/>
        <v>0</v>
      </c>
      <c r="R26" s="39"/>
      <c r="S26" s="11">
        <f t="shared" si="5"/>
        <v>0</v>
      </c>
      <c r="T26" s="1">
        <v>134</v>
      </c>
      <c r="U26" s="4">
        <f t="shared" si="10"/>
        <v>0.20458015267175572</v>
      </c>
      <c r="V26" s="6" t="s">
        <v>38</v>
      </c>
      <c r="W26" s="91">
        <v>87</v>
      </c>
      <c r="X26" s="82">
        <f t="shared" si="6"/>
        <v>0.2806451612903226</v>
      </c>
      <c r="Y26" s="91">
        <v>93</v>
      </c>
      <c r="Z26" s="82">
        <f t="shared" si="7"/>
        <v>0.26956521739130435</v>
      </c>
      <c r="AA26" s="40">
        <f t="shared" si="8"/>
        <v>180</v>
      </c>
      <c r="AB26" s="4">
        <f t="shared" si="9"/>
        <v>0.2748091603053435</v>
      </c>
    </row>
    <row r="27" spans="1:28" ht="12.75">
      <c r="A27" s="6" t="s">
        <v>40</v>
      </c>
      <c r="B27" s="6" t="s">
        <v>95</v>
      </c>
      <c r="C27" s="6" t="s">
        <v>39</v>
      </c>
      <c r="D27" s="6">
        <v>33</v>
      </c>
      <c r="E27" s="75">
        <v>327</v>
      </c>
      <c r="F27" s="75">
        <v>382</v>
      </c>
      <c r="G27" s="2">
        <f t="shared" si="0"/>
        <v>709</v>
      </c>
      <c r="H27" s="6" t="s">
        <v>40</v>
      </c>
      <c r="I27" s="39"/>
      <c r="J27" s="11">
        <f t="shared" si="1"/>
        <v>0</v>
      </c>
      <c r="K27" s="39"/>
      <c r="L27" s="11">
        <f t="shared" si="2"/>
        <v>0</v>
      </c>
      <c r="M27" s="1">
        <v>52</v>
      </c>
      <c r="N27" s="4">
        <f t="shared" si="3"/>
        <v>0.07334273624823695</v>
      </c>
      <c r="O27" s="6" t="s">
        <v>40</v>
      </c>
      <c r="P27" s="39"/>
      <c r="Q27" s="11">
        <f t="shared" si="4"/>
        <v>0</v>
      </c>
      <c r="R27" s="39"/>
      <c r="S27" s="11">
        <f t="shared" si="5"/>
        <v>0</v>
      </c>
      <c r="T27" s="1">
        <v>143</v>
      </c>
      <c r="U27" s="4">
        <f t="shared" si="10"/>
        <v>0.2016925246826516</v>
      </c>
      <c r="V27" s="6" t="s">
        <v>40</v>
      </c>
      <c r="W27" s="91">
        <v>90</v>
      </c>
      <c r="X27" s="82">
        <f t="shared" si="6"/>
        <v>0.27522935779816515</v>
      </c>
      <c r="Y27" s="91">
        <v>98</v>
      </c>
      <c r="Z27" s="82">
        <f t="shared" si="7"/>
        <v>0.25654450261780104</v>
      </c>
      <c r="AA27" s="40">
        <f t="shared" si="8"/>
        <v>188</v>
      </c>
      <c r="AB27" s="4">
        <f t="shared" si="9"/>
        <v>0.2651622002820874</v>
      </c>
    </row>
    <row r="28" spans="1:28" ht="12.75">
      <c r="A28" s="6" t="s">
        <v>41</v>
      </c>
      <c r="B28" s="6" t="s">
        <v>42</v>
      </c>
      <c r="C28" s="6" t="s">
        <v>43</v>
      </c>
      <c r="D28" s="6"/>
      <c r="E28" s="75">
        <v>374</v>
      </c>
      <c r="F28" s="75">
        <v>404</v>
      </c>
      <c r="G28" s="2">
        <f t="shared" si="0"/>
        <v>778</v>
      </c>
      <c r="H28" s="6" t="s">
        <v>41</v>
      </c>
      <c r="I28" s="39"/>
      <c r="J28" s="11">
        <f t="shared" si="1"/>
        <v>0</v>
      </c>
      <c r="K28" s="39"/>
      <c r="L28" s="11">
        <f t="shared" si="2"/>
        <v>0</v>
      </c>
      <c r="M28" s="1">
        <v>63</v>
      </c>
      <c r="N28" s="4">
        <f t="shared" si="3"/>
        <v>0.08097686375321336</v>
      </c>
      <c r="O28" s="6" t="s">
        <v>41</v>
      </c>
      <c r="P28" s="39"/>
      <c r="Q28" s="11">
        <f t="shared" si="4"/>
        <v>0</v>
      </c>
      <c r="R28" s="39"/>
      <c r="S28" s="11">
        <f t="shared" si="5"/>
        <v>0</v>
      </c>
      <c r="T28" s="1">
        <v>179</v>
      </c>
      <c r="U28" s="4">
        <f t="shared" si="10"/>
        <v>0.2300771208226221</v>
      </c>
      <c r="V28" s="6" t="s">
        <v>41</v>
      </c>
      <c r="W28" s="91">
        <v>95</v>
      </c>
      <c r="X28" s="82">
        <f t="shared" si="6"/>
        <v>0.2540106951871658</v>
      </c>
      <c r="Y28" s="91">
        <v>121</v>
      </c>
      <c r="Z28" s="82">
        <f t="shared" si="7"/>
        <v>0.2995049504950495</v>
      </c>
      <c r="AA28" s="40">
        <f t="shared" si="8"/>
        <v>216</v>
      </c>
      <c r="AB28" s="4">
        <f t="shared" si="9"/>
        <v>0.2776349614395887</v>
      </c>
    </row>
    <row r="29" spans="1:28" ht="12.75">
      <c r="A29" s="6" t="s">
        <v>44</v>
      </c>
      <c r="B29" s="6" t="s">
        <v>42</v>
      </c>
      <c r="C29" s="6" t="s">
        <v>43</v>
      </c>
      <c r="D29" s="6"/>
      <c r="E29" s="75">
        <v>383</v>
      </c>
      <c r="F29" s="75">
        <v>397</v>
      </c>
      <c r="G29" s="2">
        <f t="shared" si="0"/>
        <v>780</v>
      </c>
      <c r="H29" s="6" t="s">
        <v>44</v>
      </c>
      <c r="I29" s="39"/>
      <c r="J29" s="11">
        <f t="shared" si="1"/>
        <v>0</v>
      </c>
      <c r="K29" s="39"/>
      <c r="L29" s="11">
        <f t="shared" si="2"/>
        <v>0</v>
      </c>
      <c r="M29" s="1">
        <v>66</v>
      </c>
      <c r="N29" s="4">
        <f t="shared" si="3"/>
        <v>0.08461538461538462</v>
      </c>
      <c r="O29" s="6" t="s">
        <v>44</v>
      </c>
      <c r="P29" s="39"/>
      <c r="Q29" s="11">
        <f t="shared" si="4"/>
        <v>0</v>
      </c>
      <c r="R29" s="39"/>
      <c r="S29" s="11">
        <f t="shared" si="5"/>
        <v>0</v>
      </c>
      <c r="T29" s="1">
        <v>152</v>
      </c>
      <c r="U29" s="4">
        <f t="shared" si="10"/>
        <v>0.19487179487179487</v>
      </c>
      <c r="V29" s="6" t="s">
        <v>44</v>
      </c>
      <c r="W29" s="91">
        <v>95</v>
      </c>
      <c r="X29" s="82">
        <f t="shared" si="6"/>
        <v>0.24804177545691905</v>
      </c>
      <c r="Y29" s="91">
        <v>94</v>
      </c>
      <c r="Z29" s="82">
        <f t="shared" si="7"/>
        <v>0.2367758186397985</v>
      </c>
      <c r="AA29" s="40">
        <f t="shared" si="8"/>
        <v>189</v>
      </c>
      <c r="AB29" s="4">
        <f t="shared" si="9"/>
        <v>0.2423076923076923</v>
      </c>
    </row>
    <row r="30" spans="1:28" ht="12.75">
      <c r="A30" s="6" t="s">
        <v>45</v>
      </c>
      <c r="B30" s="6" t="s">
        <v>42</v>
      </c>
      <c r="C30" s="6" t="s">
        <v>43</v>
      </c>
      <c r="D30" s="6"/>
      <c r="E30" s="75">
        <v>325</v>
      </c>
      <c r="F30" s="75">
        <v>351</v>
      </c>
      <c r="G30" s="2">
        <f t="shared" si="0"/>
        <v>676</v>
      </c>
      <c r="H30" s="6" t="s">
        <v>45</v>
      </c>
      <c r="I30" s="39"/>
      <c r="J30" s="11">
        <f t="shared" si="1"/>
        <v>0</v>
      </c>
      <c r="K30" s="39"/>
      <c r="L30" s="11">
        <f t="shared" si="2"/>
        <v>0</v>
      </c>
      <c r="M30" s="1">
        <v>60</v>
      </c>
      <c r="N30" s="4">
        <f t="shared" si="3"/>
        <v>0.08875739644970414</v>
      </c>
      <c r="O30" s="6" t="s">
        <v>45</v>
      </c>
      <c r="P30" s="39"/>
      <c r="Q30" s="11">
        <f t="shared" si="4"/>
        <v>0</v>
      </c>
      <c r="R30" s="39"/>
      <c r="S30" s="11">
        <f t="shared" si="5"/>
        <v>0</v>
      </c>
      <c r="T30" s="1">
        <v>158</v>
      </c>
      <c r="U30" s="4">
        <f t="shared" si="10"/>
        <v>0.23372781065088757</v>
      </c>
      <c r="V30" s="6" t="s">
        <v>45</v>
      </c>
      <c r="W30" s="91">
        <v>101</v>
      </c>
      <c r="X30" s="82">
        <f t="shared" si="6"/>
        <v>0.31076923076923074</v>
      </c>
      <c r="Y30" s="91">
        <v>88</v>
      </c>
      <c r="Z30" s="82">
        <f t="shared" si="7"/>
        <v>0.25071225071225073</v>
      </c>
      <c r="AA30" s="40">
        <f t="shared" si="8"/>
        <v>189</v>
      </c>
      <c r="AB30" s="4">
        <f t="shared" si="9"/>
        <v>0.27958579881656803</v>
      </c>
    </row>
    <row r="31" spans="1:28" ht="12.75">
      <c r="A31" s="6" t="s">
        <v>46</v>
      </c>
      <c r="B31" s="6" t="s">
        <v>42</v>
      </c>
      <c r="C31" s="6" t="s">
        <v>43</v>
      </c>
      <c r="D31" s="6"/>
      <c r="E31" s="75">
        <v>311</v>
      </c>
      <c r="F31" s="75">
        <v>353</v>
      </c>
      <c r="G31" s="2">
        <f t="shared" si="0"/>
        <v>664</v>
      </c>
      <c r="H31" s="6" t="s">
        <v>46</v>
      </c>
      <c r="I31" s="39"/>
      <c r="J31" s="11">
        <f t="shared" si="1"/>
        <v>0</v>
      </c>
      <c r="K31" s="39"/>
      <c r="L31" s="11">
        <f t="shared" si="2"/>
        <v>0</v>
      </c>
      <c r="M31" s="1">
        <v>67</v>
      </c>
      <c r="N31" s="4">
        <f t="shared" si="3"/>
        <v>0.10090361445783133</v>
      </c>
      <c r="O31" s="6" t="s">
        <v>46</v>
      </c>
      <c r="P31" s="39"/>
      <c r="Q31" s="11">
        <f t="shared" si="4"/>
        <v>0</v>
      </c>
      <c r="R31" s="39"/>
      <c r="S31" s="11">
        <f t="shared" si="5"/>
        <v>0</v>
      </c>
      <c r="T31" s="1">
        <v>160</v>
      </c>
      <c r="U31" s="4">
        <f t="shared" si="10"/>
        <v>0.24096385542168675</v>
      </c>
      <c r="V31" s="6" t="s">
        <v>46</v>
      </c>
      <c r="W31" s="91">
        <v>99</v>
      </c>
      <c r="X31" s="82">
        <f t="shared" si="6"/>
        <v>0.3183279742765273</v>
      </c>
      <c r="Y31" s="91">
        <v>99</v>
      </c>
      <c r="Z31" s="82">
        <f t="shared" si="7"/>
        <v>0.2804532577903683</v>
      </c>
      <c r="AA31" s="40">
        <f t="shared" si="8"/>
        <v>198</v>
      </c>
      <c r="AB31" s="4">
        <f t="shared" si="9"/>
        <v>0.29819277108433734</v>
      </c>
    </row>
    <row r="32" spans="1:28" ht="12.75">
      <c r="A32" s="6" t="s">
        <v>47</v>
      </c>
      <c r="B32" s="6" t="s">
        <v>48</v>
      </c>
      <c r="C32" s="6" t="s">
        <v>49</v>
      </c>
      <c r="D32" s="6"/>
      <c r="E32" s="75">
        <v>445</v>
      </c>
      <c r="F32" s="75">
        <v>487</v>
      </c>
      <c r="G32" s="2">
        <f t="shared" si="0"/>
        <v>932</v>
      </c>
      <c r="H32" s="6" t="s">
        <v>47</v>
      </c>
      <c r="I32" s="39"/>
      <c r="J32" s="11">
        <f t="shared" si="1"/>
        <v>0</v>
      </c>
      <c r="K32" s="39"/>
      <c r="L32" s="11">
        <f t="shared" si="2"/>
        <v>0</v>
      </c>
      <c r="M32" s="1">
        <v>78</v>
      </c>
      <c r="N32" s="4">
        <f t="shared" si="3"/>
        <v>0.08369098712446352</v>
      </c>
      <c r="O32" s="6" t="s">
        <v>47</v>
      </c>
      <c r="P32" s="39"/>
      <c r="Q32" s="11">
        <f t="shared" si="4"/>
        <v>0</v>
      </c>
      <c r="R32" s="39"/>
      <c r="S32" s="11">
        <f t="shared" si="5"/>
        <v>0</v>
      </c>
      <c r="T32" s="1">
        <v>218</v>
      </c>
      <c r="U32" s="4">
        <f t="shared" si="10"/>
        <v>0.23390557939914164</v>
      </c>
      <c r="V32" s="6" t="s">
        <v>47</v>
      </c>
      <c r="W32" s="91">
        <v>126</v>
      </c>
      <c r="X32" s="82">
        <f t="shared" si="6"/>
        <v>0.28314606741573034</v>
      </c>
      <c r="Y32" s="91">
        <v>145</v>
      </c>
      <c r="Z32" s="82">
        <f t="shared" si="7"/>
        <v>0.29774127310061604</v>
      </c>
      <c r="AA32" s="40">
        <f t="shared" si="8"/>
        <v>271</v>
      </c>
      <c r="AB32" s="4">
        <f t="shared" si="9"/>
        <v>0.2907725321888412</v>
      </c>
    </row>
    <row r="33" spans="1:28" ht="12.75">
      <c r="A33" s="6" t="s">
        <v>50</v>
      </c>
      <c r="B33" s="6" t="s">
        <v>48</v>
      </c>
      <c r="C33" s="6" t="s">
        <v>49</v>
      </c>
      <c r="D33" s="6"/>
      <c r="E33" s="75">
        <v>417</v>
      </c>
      <c r="F33" s="75">
        <v>468</v>
      </c>
      <c r="G33" s="2">
        <f t="shared" si="0"/>
        <v>885</v>
      </c>
      <c r="H33" s="6" t="s">
        <v>50</v>
      </c>
      <c r="I33" s="39"/>
      <c r="J33" s="11">
        <f t="shared" si="1"/>
        <v>0</v>
      </c>
      <c r="K33" s="39"/>
      <c r="L33" s="11">
        <f t="shared" si="2"/>
        <v>0</v>
      </c>
      <c r="M33" s="1">
        <v>80</v>
      </c>
      <c r="N33" s="4">
        <f t="shared" si="3"/>
        <v>0.0903954802259887</v>
      </c>
      <c r="O33" s="6" t="s">
        <v>50</v>
      </c>
      <c r="P33" s="39"/>
      <c r="Q33" s="11">
        <f t="shared" si="4"/>
        <v>0</v>
      </c>
      <c r="R33" s="39"/>
      <c r="S33" s="11">
        <f t="shared" si="5"/>
        <v>0</v>
      </c>
      <c r="T33" s="1">
        <v>203</v>
      </c>
      <c r="U33" s="4">
        <f t="shared" si="10"/>
        <v>0.22937853107344633</v>
      </c>
      <c r="V33" s="6" t="s">
        <v>50</v>
      </c>
      <c r="W33" s="91">
        <v>124</v>
      </c>
      <c r="X33" s="82">
        <f t="shared" si="6"/>
        <v>0.2973621103117506</v>
      </c>
      <c r="Y33" s="91">
        <v>121</v>
      </c>
      <c r="Z33" s="82">
        <f t="shared" si="7"/>
        <v>0.25854700854700857</v>
      </c>
      <c r="AA33" s="40">
        <f t="shared" si="8"/>
        <v>245</v>
      </c>
      <c r="AB33" s="4">
        <f t="shared" si="9"/>
        <v>0.2768361581920904</v>
      </c>
    </row>
    <row r="34" spans="1:28" ht="12.75">
      <c r="A34" s="6" t="s">
        <v>51</v>
      </c>
      <c r="B34" s="6" t="s">
        <v>48</v>
      </c>
      <c r="C34" s="6" t="s">
        <v>49</v>
      </c>
      <c r="D34" s="6"/>
      <c r="E34" s="75">
        <v>393</v>
      </c>
      <c r="F34" s="75">
        <v>423</v>
      </c>
      <c r="G34" s="2">
        <f t="shared" si="0"/>
        <v>816</v>
      </c>
      <c r="H34" s="6" t="s">
        <v>51</v>
      </c>
      <c r="I34" s="39"/>
      <c r="J34" s="11">
        <f t="shared" si="1"/>
        <v>0</v>
      </c>
      <c r="K34" s="39"/>
      <c r="L34" s="11">
        <f t="shared" si="2"/>
        <v>0</v>
      </c>
      <c r="M34" s="1">
        <v>53</v>
      </c>
      <c r="N34" s="4">
        <f t="shared" si="3"/>
        <v>0.06495098039215687</v>
      </c>
      <c r="O34" s="6" t="s">
        <v>51</v>
      </c>
      <c r="P34" s="39"/>
      <c r="Q34" s="11">
        <f t="shared" si="4"/>
        <v>0</v>
      </c>
      <c r="R34" s="39"/>
      <c r="S34" s="11">
        <f t="shared" si="5"/>
        <v>0</v>
      </c>
      <c r="T34" s="1">
        <v>154</v>
      </c>
      <c r="U34" s="4">
        <f t="shared" si="10"/>
        <v>0.18872549019607843</v>
      </c>
      <c r="V34" s="6" t="s">
        <v>51</v>
      </c>
      <c r="W34" s="91">
        <v>90</v>
      </c>
      <c r="X34" s="82">
        <f t="shared" si="6"/>
        <v>0.22900763358778625</v>
      </c>
      <c r="Y34" s="91">
        <v>100</v>
      </c>
      <c r="Z34" s="82">
        <f t="shared" si="7"/>
        <v>0.2364066193853428</v>
      </c>
      <c r="AA34" s="40">
        <f t="shared" si="8"/>
        <v>190</v>
      </c>
      <c r="AB34" s="4">
        <f t="shared" si="9"/>
        <v>0.23284313725490197</v>
      </c>
    </row>
    <row r="35" spans="1:28" ht="12.75">
      <c r="A35" s="6" t="s">
        <v>52</v>
      </c>
      <c r="B35" s="6" t="s">
        <v>109</v>
      </c>
      <c r="C35" s="6" t="s">
        <v>110</v>
      </c>
      <c r="D35" s="6">
        <v>32</v>
      </c>
      <c r="E35" s="75">
        <v>315</v>
      </c>
      <c r="F35" s="75">
        <v>348</v>
      </c>
      <c r="G35" s="2">
        <f t="shared" si="0"/>
        <v>663</v>
      </c>
      <c r="H35" s="6" t="s">
        <v>52</v>
      </c>
      <c r="I35" s="39"/>
      <c r="J35" s="11">
        <f t="shared" si="1"/>
        <v>0</v>
      </c>
      <c r="K35" s="39"/>
      <c r="L35" s="11">
        <f t="shared" si="2"/>
        <v>0</v>
      </c>
      <c r="M35" s="1">
        <v>46</v>
      </c>
      <c r="N35" s="4">
        <f t="shared" si="3"/>
        <v>0.0693815987933635</v>
      </c>
      <c r="O35" s="6" t="s">
        <v>52</v>
      </c>
      <c r="P35" s="39"/>
      <c r="Q35" s="11">
        <f t="shared" si="4"/>
        <v>0</v>
      </c>
      <c r="R35" s="39"/>
      <c r="S35" s="11">
        <f t="shared" si="5"/>
        <v>0</v>
      </c>
      <c r="T35" s="1">
        <v>156</v>
      </c>
      <c r="U35" s="4">
        <f t="shared" si="10"/>
        <v>0.23529411764705882</v>
      </c>
      <c r="V35" s="6" t="s">
        <v>52</v>
      </c>
      <c r="W35" s="91">
        <v>95</v>
      </c>
      <c r="X35" s="82">
        <f t="shared" si="6"/>
        <v>0.30158730158730157</v>
      </c>
      <c r="Y35" s="91">
        <v>84</v>
      </c>
      <c r="Z35" s="82">
        <f t="shared" si="7"/>
        <v>0.2413793103448276</v>
      </c>
      <c r="AA35" s="40">
        <f t="shared" si="8"/>
        <v>179</v>
      </c>
      <c r="AB35" s="4">
        <f t="shared" si="9"/>
        <v>0.26998491704374056</v>
      </c>
    </row>
    <row r="36" spans="1:28" ht="12.75">
      <c r="A36" s="6" t="s">
        <v>53</v>
      </c>
      <c r="B36" s="6" t="s">
        <v>109</v>
      </c>
      <c r="C36" s="6" t="s">
        <v>110</v>
      </c>
      <c r="D36" s="6">
        <v>32</v>
      </c>
      <c r="E36" s="75">
        <v>314</v>
      </c>
      <c r="F36" s="75">
        <v>321</v>
      </c>
      <c r="G36" s="2">
        <f t="shared" si="0"/>
        <v>635</v>
      </c>
      <c r="H36" s="6" t="s">
        <v>53</v>
      </c>
      <c r="I36" s="39"/>
      <c r="J36" s="11">
        <f t="shared" si="1"/>
        <v>0</v>
      </c>
      <c r="K36" s="39"/>
      <c r="L36" s="11">
        <f t="shared" si="2"/>
        <v>0</v>
      </c>
      <c r="M36" s="1">
        <v>36</v>
      </c>
      <c r="N36" s="4">
        <f t="shared" si="3"/>
        <v>0.05669291338582677</v>
      </c>
      <c r="O36" s="6" t="s">
        <v>53</v>
      </c>
      <c r="P36" s="39"/>
      <c r="Q36" s="11">
        <f t="shared" si="4"/>
        <v>0</v>
      </c>
      <c r="R36" s="39"/>
      <c r="S36" s="11">
        <f t="shared" si="5"/>
        <v>0</v>
      </c>
      <c r="T36" s="1">
        <v>109</v>
      </c>
      <c r="U36" s="4">
        <f t="shared" si="10"/>
        <v>0.17165354330708663</v>
      </c>
      <c r="V36" s="6" t="s">
        <v>53</v>
      </c>
      <c r="W36" s="91">
        <v>78</v>
      </c>
      <c r="X36" s="82">
        <f t="shared" si="6"/>
        <v>0.2484076433121019</v>
      </c>
      <c r="Y36" s="91">
        <v>62</v>
      </c>
      <c r="Z36" s="82">
        <f t="shared" si="7"/>
        <v>0.19314641744548286</v>
      </c>
      <c r="AA36" s="40">
        <f t="shared" si="8"/>
        <v>140</v>
      </c>
      <c r="AB36" s="4">
        <f t="shared" si="9"/>
        <v>0.2204724409448819</v>
      </c>
    </row>
    <row r="37" spans="1:28" ht="12.75">
      <c r="A37" s="6" t="s">
        <v>54</v>
      </c>
      <c r="B37" s="6" t="s">
        <v>55</v>
      </c>
      <c r="C37" s="6" t="s">
        <v>56</v>
      </c>
      <c r="D37" s="6"/>
      <c r="E37" s="75">
        <v>291</v>
      </c>
      <c r="F37" s="75">
        <v>341</v>
      </c>
      <c r="G37" s="2">
        <f t="shared" si="0"/>
        <v>632</v>
      </c>
      <c r="H37" s="6" t="s">
        <v>54</v>
      </c>
      <c r="I37" s="39"/>
      <c r="J37" s="11">
        <f t="shared" si="1"/>
        <v>0</v>
      </c>
      <c r="K37" s="39"/>
      <c r="L37" s="11">
        <f t="shared" si="2"/>
        <v>0</v>
      </c>
      <c r="M37" s="1">
        <v>50</v>
      </c>
      <c r="N37" s="4">
        <f t="shared" si="3"/>
        <v>0.07911392405063292</v>
      </c>
      <c r="O37" s="6" t="s">
        <v>54</v>
      </c>
      <c r="P37" s="39"/>
      <c r="Q37" s="11">
        <f t="shared" si="4"/>
        <v>0</v>
      </c>
      <c r="R37" s="39"/>
      <c r="S37" s="11">
        <f t="shared" si="5"/>
        <v>0</v>
      </c>
      <c r="T37" s="1">
        <v>134</v>
      </c>
      <c r="U37" s="4">
        <f t="shared" si="10"/>
        <v>0.2120253164556962</v>
      </c>
      <c r="V37" s="6" t="s">
        <v>54</v>
      </c>
      <c r="W37" s="91">
        <v>78</v>
      </c>
      <c r="X37" s="82">
        <f t="shared" si="6"/>
        <v>0.26804123711340205</v>
      </c>
      <c r="Y37" s="91">
        <v>93</v>
      </c>
      <c r="Z37" s="82">
        <f t="shared" si="7"/>
        <v>0.2727272727272727</v>
      </c>
      <c r="AA37" s="40">
        <f t="shared" si="8"/>
        <v>171</v>
      </c>
      <c r="AB37" s="4">
        <f t="shared" si="9"/>
        <v>0.27056962025316456</v>
      </c>
    </row>
    <row r="38" spans="1:28" ht="12.75">
      <c r="A38" s="6" t="s">
        <v>57</v>
      </c>
      <c r="B38" s="6" t="s">
        <v>55</v>
      </c>
      <c r="C38" s="6" t="s">
        <v>56</v>
      </c>
      <c r="D38" s="6"/>
      <c r="E38" s="75">
        <v>331</v>
      </c>
      <c r="F38" s="75">
        <v>376</v>
      </c>
      <c r="G38" s="2">
        <f t="shared" si="0"/>
        <v>707</v>
      </c>
      <c r="H38" s="6" t="s">
        <v>57</v>
      </c>
      <c r="I38" s="39"/>
      <c r="J38" s="11">
        <f t="shared" si="1"/>
        <v>0</v>
      </c>
      <c r="K38" s="39"/>
      <c r="L38" s="11">
        <f t="shared" si="2"/>
        <v>0</v>
      </c>
      <c r="M38" s="1">
        <v>58</v>
      </c>
      <c r="N38" s="4">
        <f t="shared" si="3"/>
        <v>0.08203677510608204</v>
      </c>
      <c r="O38" s="6" t="s">
        <v>57</v>
      </c>
      <c r="P38" s="39"/>
      <c r="Q38" s="11">
        <f t="shared" si="4"/>
        <v>0</v>
      </c>
      <c r="R38" s="39"/>
      <c r="S38" s="11">
        <f t="shared" si="5"/>
        <v>0</v>
      </c>
      <c r="T38" s="1">
        <v>159</v>
      </c>
      <c r="U38" s="4">
        <f t="shared" si="10"/>
        <v>0.2248939179632249</v>
      </c>
      <c r="V38" s="6" t="s">
        <v>57</v>
      </c>
      <c r="W38" s="91">
        <v>102</v>
      </c>
      <c r="X38" s="82">
        <f t="shared" si="6"/>
        <v>0.3081570996978852</v>
      </c>
      <c r="Y38" s="91">
        <v>96</v>
      </c>
      <c r="Z38" s="82">
        <f t="shared" si="7"/>
        <v>0.2553191489361702</v>
      </c>
      <c r="AA38" s="40">
        <f t="shared" si="8"/>
        <v>198</v>
      </c>
      <c r="AB38" s="4">
        <f t="shared" si="9"/>
        <v>0.28005657708628007</v>
      </c>
    </row>
    <row r="39" spans="1:28" ht="12.75">
      <c r="A39" s="6" t="s">
        <v>58</v>
      </c>
      <c r="B39" s="6" t="s">
        <v>55</v>
      </c>
      <c r="C39" s="6" t="s">
        <v>56</v>
      </c>
      <c r="D39" s="6"/>
      <c r="E39" s="75">
        <v>374</v>
      </c>
      <c r="F39" s="75">
        <v>380</v>
      </c>
      <c r="G39" s="2">
        <f t="shared" si="0"/>
        <v>754</v>
      </c>
      <c r="H39" s="6" t="s">
        <v>58</v>
      </c>
      <c r="I39" s="39"/>
      <c r="J39" s="11">
        <f t="shared" si="1"/>
        <v>0</v>
      </c>
      <c r="K39" s="39"/>
      <c r="L39" s="11">
        <f t="shared" si="2"/>
        <v>0</v>
      </c>
      <c r="M39" s="1">
        <v>66</v>
      </c>
      <c r="N39" s="4">
        <f t="shared" si="3"/>
        <v>0.08753315649867374</v>
      </c>
      <c r="O39" s="6" t="s">
        <v>58</v>
      </c>
      <c r="P39" s="39"/>
      <c r="Q39" s="11">
        <f t="shared" si="4"/>
        <v>0</v>
      </c>
      <c r="R39" s="39"/>
      <c r="S39" s="11">
        <f t="shared" si="5"/>
        <v>0</v>
      </c>
      <c r="T39" s="1">
        <v>154</v>
      </c>
      <c r="U39" s="4">
        <f t="shared" si="10"/>
        <v>0.20424403183023873</v>
      </c>
      <c r="V39" s="6" t="s">
        <v>58</v>
      </c>
      <c r="W39" s="91">
        <v>101</v>
      </c>
      <c r="X39" s="82">
        <f t="shared" si="6"/>
        <v>0.2700534759358289</v>
      </c>
      <c r="Y39" s="91">
        <v>84</v>
      </c>
      <c r="Z39" s="82">
        <f t="shared" si="7"/>
        <v>0.22105263157894736</v>
      </c>
      <c r="AA39" s="40">
        <f t="shared" si="8"/>
        <v>185</v>
      </c>
      <c r="AB39" s="4">
        <f t="shared" si="9"/>
        <v>0.2453580901856764</v>
      </c>
    </row>
    <row r="40" spans="1:28" ht="12.75">
      <c r="A40" s="6" t="s">
        <v>59</v>
      </c>
      <c r="B40" s="6" t="s">
        <v>60</v>
      </c>
      <c r="C40" s="6" t="s">
        <v>61</v>
      </c>
      <c r="D40" s="6"/>
      <c r="E40" s="75">
        <v>275</v>
      </c>
      <c r="F40" s="75">
        <v>327</v>
      </c>
      <c r="G40" s="2">
        <f t="shared" si="0"/>
        <v>602</v>
      </c>
      <c r="H40" s="6" t="s">
        <v>59</v>
      </c>
      <c r="I40" s="39"/>
      <c r="J40" s="11">
        <f t="shared" si="1"/>
        <v>0</v>
      </c>
      <c r="K40" s="39"/>
      <c r="L40" s="11">
        <f t="shared" si="2"/>
        <v>0</v>
      </c>
      <c r="M40" s="1">
        <v>51</v>
      </c>
      <c r="N40" s="4">
        <f t="shared" si="3"/>
        <v>0.08471760797342193</v>
      </c>
      <c r="O40" s="6" t="s">
        <v>59</v>
      </c>
      <c r="P40" s="39"/>
      <c r="Q40" s="11">
        <f t="shared" si="4"/>
        <v>0</v>
      </c>
      <c r="R40" s="39"/>
      <c r="S40" s="11">
        <f t="shared" si="5"/>
        <v>0</v>
      </c>
      <c r="T40" s="1">
        <v>140</v>
      </c>
      <c r="U40" s="4">
        <f t="shared" si="10"/>
        <v>0.23255813953488372</v>
      </c>
      <c r="V40" s="6" t="s">
        <v>59</v>
      </c>
      <c r="W40" s="91">
        <v>87</v>
      </c>
      <c r="X40" s="82">
        <f>(W40/E40)</f>
        <v>0.31636363636363635</v>
      </c>
      <c r="Y40" s="91">
        <v>83</v>
      </c>
      <c r="Z40" s="82">
        <f t="shared" si="7"/>
        <v>0.25382262996941896</v>
      </c>
      <c r="AA40" s="40">
        <f t="shared" si="8"/>
        <v>170</v>
      </c>
      <c r="AB40" s="4">
        <f t="shared" si="9"/>
        <v>0.2823920265780731</v>
      </c>
    </row>
    <row r="41" spans="1:28" ht="12.75">
      <c r="A41" s="6" t="s">
        <v>62</v>
      </c>
      <c r="B41" s="6" t="s">
        <v>60</v>
      </c>
      <c r="C41" s="6" t="s">
        <v>61</v>
      </c>
      <c r="D41" s="6"/>
      <c r="E41" s="75">
        <v>355</v>
      </c>
      <c r="F41" s="75">
        <v>403</v>
      </c>
      <c r="G41" s="2">
        <f aca="true" t="shared" si="11" ref="G41:G56">SUM(E41:F41)</f>
        <v>758</v>
      </c>
      <c r="H41" s="6" t="s">
        <v>62</v>
      </c>
      <c r="I41" s="39"/>
      <c r="J41" s="11">
        <f>(I41/E41)</f>
        <v>0</v>
      </c>
      <c r="K41" s="39"/>
      <c r="L41" s="11">
        <f t="shared" si="2"/>
        <v>0</v>
      </c>
      <c r="M41" s="1">
        <v>70</v>
      </c>
      <c r="N41" s="4">
        <f aca="true" t="shared" si="12" ref="N41:N58">(M41/G41)</f>
        <v>0.09234828496042216</v>
      </c>
      <c r="O41" s="6" t="s">
        <v>62</v>
      </c>
      <c r="P41" s="39"/>
      <c r="Q41" s="11">
        <f t="shared" si="4"/>
        <v>0</v>
      </c>
      <c r="R41" s="39"/>
      <c r="S41" s="11">
        <f t="shared" si="5"/>
        <v>0</v>
      </c>
      <c r="T41" s="1">
        <v>162</v>
      </c>
      <c r="U41" s="4">
        <f t="shared" si="10"/>
        <v>0.21372031662269128</v>
      </c>
      <c r="V41" s="6" t="s">
        <v>62</v>
      </c>
      <c r="W41" s="91">
        <v>96</v>
      </c>
      <c r="X41" s="82">
        <f t="shared" si="6"/>
        <v>0.2704225352112676</v>
      </c>
      <c r="Y41" s="91">
        <v>98</v>
      </c>
      <c r="Z41" s="82">
        <f t="shared" si="7"/>
        <v>0.24317617866004962</v>
      </c>
      <c r="AA41" s="40">
        <f t="shared" si="8"/>
        <v>194</v>
      </c>
      <c r="AB41" s="4">
        <f t="shared" si="9"/>
        <v>0.2559366754617414</v>
      </c>
    </row>
    <row r="42" spans="1:28" ht="12.75">
      <c r="A42" s="6" t="s">
        <v>63</v>
      </c>
      <c r="B42" s="6" t="s">
        <v>60</v>
      </c>
      <c r="C42" s="6" t="s">
        <v>61</v>
      </c>
      <c r="D42" s="6"/>
      <c r="E42" s="75">
        <v>318</v>
      </c>
      <c r="F42" s="75">
        <v>395</v>
      </c>
      <c r="G42" s="2">
        <f t="shared" si="11"/>
        <v>713</v>
      </c>
      <c r="H42" s="6" t="s">
        <v>63</v>
      </c>
      <c r="I42" s="39"/>
      <c r="J42" s="11">
        <f>(I42/E42)</f>
        <v>0</v>
      </c>
      <c r="K42" s="39" t="s">
        <v>99</v>
      </c>
      <c r="L42" s="11" t="e">
        <f aca="true" t="shared" si="13" ref="L42:L58">(K42/F42)</f>
        <v>#VALUE!</v>
      </c>
      <c r="M42" s="1">
        <v>46</v>
      </c>
      <c r="N42" s="4">
        <f t="shared" si="12"/>
        <v>0.06451612903225806</v>
      </c>
      <c r="O42" s="6" t="s">
        <v>63</v>
      </c>
      <c r="P42" s="39"/>
      <c r="Q42" s="11">
        <f t="shared" si="4"/>
        <v>0</v>
      </c>
      <c r="R42" s="39"/>
      <c r="S42" s="11">
        <f t="shared" si="5"/>
        <v>0</v>
      </c>
      <c r="T42" s="1">
        <v>162</v>
      </c>
      <c r="U42" s="4">
        <f t="shared" si="10"/>
        <v>0.22720897615708274</v>
      </c>
      <c r="V42" s="6" t="s">
        <v>63</v>
      </c>
      <c r="W42" s="91">
        <v>99</v>
      </c>
      <c r="X42" s="82">
        <f t="shared" si="6"/>
        <v>0.3113207547169811</v>
      </c>
      <c r="Y42" s="91">
        <v>105</v>
      </c>
      <c r="Z42" s="82">
        <f t="shared" si="7"/>
        <v>0.26582278481012656</v>
      </c>
      <c r="AA42" s="40">
        <f t="shared" si="8"/>
        <v>204</v>
      </c>
      <c r="AB42" s="4">
        <f t="shared" si="9"/>
        <v>0.2861150070126227</v>
      </c>
    </row>
    <row r="43" spans="1:28" ht="12.75">
      <c r="A43" s="6" t="s">
        <v>64</v>
      </c>
      <c r="B43" s="6" t="s">
        <v>96</v>
      </c>
      <c r="C43" s="6" t="s">
        <v>97</v>
      </c>
      <c r="D43" s="6"/>
      <c r="E43" s="75">
        <v>0</v>
      </c>
      <c r="F43" s="75">
        <v>0</v>
      </c>
      <c r="G43" s="2">
        <f t="shared" si="11"/>
        <v>0</v>
      </c>
      <c r="H43" s="6" t="s">
        <v>64</v>
      </c>
      <c r="I43" s="39"/>
      <c r="J43" s="11">
        <f aca="true" t="shared" si="14" ref="J43:J57">(I43/E44)</f>
        <v>0</v>
      </c>
      <c r="K43" s="39"/>
      <c r="L43" s="11" t="e">
        <f t="shared" si="13"/>
        <v>#DIV/0!</v>
      </c>
      <c r="M43" s="1">
        <v>1</v>
      </c>
      <c r="N43" s="4" t="e">
        <f t="shared" si="12"/>
        <v>#DIV/0!</v>
      </c>
      <c r="O43" s="6" t="s">
        <v>64</v>
      </c>
      <c r="P43" s="39"/>
      <c r="Q43" s="11" t="e">
        <f t="shared" si="4"/>
        <v>#DIV/0!</v>
      </c>
      <c r="R43" s="39"/>
      <c r="S43" s="11" t="e">
        <f t="shared" si="5"/>
        <v>#DIV/0!</v>
      </c>
      <c r="T43" s="1">
        <v>12</v>
      </c>
      <c r="U43" s="4" t="e">
        <f t="shared" si="10"/>
        <v>#DIV/0!</v>
      </c>
      <c r="V43" s="6" t="s">
        <v>64</v>
      </c>
      <c r="W43" s="91">
        <v>20</v>
      </c>
      <c r="X43" s="82" t="e">
        <f t="shared" si="6"/>
        <v>#DIV/0!</v>
      </c>
      <c r="Y43" s="91">
        <v>9</v>
      </c>
      <c r="Z43" s="82" t="e">
        <f t="shared" si="7"/>
        <v>#DIV/0!</v>
      </c>
      <c r="AA43" s="40">
        <f t="shared" si="8"/>
        <v>29</v>
      </c>
      <c r="AB43" s="4" t="e">
        <f t="shared" si="9"/>
        <v>#DIV/0!</v>
      </c>
    </row>
    <row r="44" spans="1:28" ht="12.75">
      <c r="A44" s="6" t="s">
        <v>65</v>
      </c>
      <c r="B44" s="6" t="s">
        <v>66</v>
      </c>
      <c r="C44" s="6" t="s">
        <v>67</v>
      </c>
      <c r="D44" s="6"/>
      <c r="E44" s="75">
        <v>594</v>
      </c>
      <c r="F44" s="75">
        <v>595</v>
      </c>
      <c r="G44" s="2">
        <f t="shared" si="11"/>
        <v>1189</v>
      </c>
      <c r="H44" s="6" t="s">
        <v>65</v>
      </c>
      <c r="I44" s="39"/>
      <c r="J44" s="11">
        <f t="shared" si="14"/>
        <v>0</v>
      </c>
      <c r="K44" s="39"/>
      <c r="L44" s="11">
        <f t="shared" si="13"/>
        <v>0</v>
      </c>
      <c r="M44" s="1">
        <v>97</v>
      </c>
      <c r="N44" s="4">
        <f t="shared" si="12"/>
        <v>0.0815811606391926</v>
      </c>
      <c r="O44" s="6" t="s">
        <v>65</v>
      </c>
      <c r="P44" s="39"/>
      <c r="Q44" s="11">
        <f t="shared" si="4"/>
        <v>0</v>
      </c>
      <c r="R44" s="39"/>
      <c r="S44" s="11">
        <f t="shared" si="5"/>
        <v>0</v>
      </c>
      <c r="T44" s="1">
        <v>282</v>
      </c>
      <c r="U44" s="4">
        <f t="shared" si="10"/>
        <v>0.23717409587888982</v>
      </c>
      <c r="V44" s="6" t="s">
        <v>65</v>
      </c>
      <c r="W44" s="91">
        <v>180</v>
      </c>
      <c r="X44" s="82">
        <f t="shared" si="6"/>
        <v>0.30303030303030304</v>
      </c>
      <c r="Y44" s="91">
        <v>186</v>
      </c>
      <c r="Z44" s="82">
        <f t="shared" si="7"/>
        <v>0.3126050420168067</v>
      </c>
      <c r="AA44" s="40">
        <f t="shared" si="8"/>
        <v>366</v>
      </c>
      <c r="AB44" s="4">
        <f t="shared" si="9"/>
        <v>0.30782169890664424</v>
      </c>
    </row>
    <row r="45" spans="1:28" ht="12.75">
      <c r="A45" s="6" t="s">
        <v>68</v>
      </c>
      <c r="B45" s="6" t="s">
        <v>66</v>
      </c>
      <c r="C45" s="6" t="s">
        <v>67</v>
      </c>
      <c r="D45" s="6"/>
      <c r="E45" s="75">
        <v>396</v>
      </c>
      <c r="F45" s="75">
        <v>460</v>
      </c>
      <c r="G45" s="2">
        <f t="shared" si="11"/>
        <v>856</v>
      </c>
      <c r="H45" s="6" t="s">
        <v>68</v>
      </c>
      <c r="I45" s="39"/>
      <c r="J45" s="11">
        <f t="shared" si="14"/>
        <v>0</v>
      </c>
      <c r="K45" s="39"/>
      <c r="L45" s="11">
        <f t="shared" si="13"/>
        <v>0</v>
      </c>
      <c r="M45" s="1">
        <v>78</v>
      </c>
      <c r="N45" s="4">
        <f t="shared" si="12"/>
        <v>0.0911214953271028</v>
      </c>
      <c r="O45" s="6" t="s">
        <v>68</v>
      </c>
      <c r="P45" s="39"/>
      <c r="Q45" s="11">
        <f t="shared" si="4"/>
        <v>0</v>
      </c>
      <c r="R45" s="39"/>
      <c r="S45" s="11">
        <f t="shared" si="5"/>
        <v>0</v>
      </c>
      <c r="T45" s="1">
        <v>210</v>
      </c>
      <c r="U45" s="4">
        <f t="shared" si="10"/>
        <v>0.24532710280373832</v>
      </c>
      <c r="V45" s="6" t="s">
        <v>68</v>
      </c>
      <c r="W45" s="91">
        <v>133</v>
      </c>
      <c r="X45" s="82">
        <f t="shared" si="6"/>
        <v>0.33585858585858586</v>
      </c>
      <c r="Y45" s="91">
        <v>135</v>
      </c>
      <c r="Z45" s="82">
        <f t="shared" si="7"/>
        <v>0.29347826086956524</v>
      </c>
      <c r="AA45" s="40">
        <f t="shared" si="8"/>
        <v>268</v>
      </c>
      <c r="AB45" s="4">
        <f t="shared" si="9"/>
        <v>0.3130841121495327</v>
      </c>
    </row>
    <row r="46" spans="1:28" ht="12.75">
      <c r="A46" s="6" t="s">
        <v>69</v>
      </c>
      <c r="B46" s="6" t="s">
        <v>66</v>
      </c>
      <c r="C46" s="6" t="s">
        <v>67</v>
      </c>
      <c r="D46" s="6"/>
      <c r="E46" s="75">
        <v>367</v>
      </c>
      <c r="F46" s="75">
        <v>402</v>
      </c>
      <c r="G46" s="2">
        <f t="shared" si="11"/>
        <v>769</v>
      </c>
      <c r="H46" s="6" t="s">
        <v>69</v>
      </c>
      <c r="I46" s="39"/>
      <c r="J46" s="11">
        <f t="shared" si="14"/>
        <v>0</v>
      </c>
      <c r="K46" s="39"/>
      <c r="L46" s="11">
        <f t="shared" si="13"/>
        <v>0</v>
      </c>
      <c r="M46" s="1">
        <v>72</v>
      </c>
      <c r="N46" s="4">
        <f t="shared" si="12"/>
        <v>0.09362808842652796</v>
      </c>
      <c r="O46" s="6" t="s">
        <v>69</v>
      </c>
      <c r="P46" s="39"/>
      <c r="Q46" s="11">
        <f t="shared" si="4"/>
        <v>0</v>
      </c>
      <c r="R46" s="39"/>
      <c r="S46" s="11">
        <f t="shared" si="5"/>
        <v>0</v>
      </c>
      <c r="T46" s="1">
        <v>184</v>
      </c>
      <c r="U46" s="4">
        <f t="shared" si="10"/>
        <v>0.23927178153446033</v>
      </c>
      <c r="V46" s="6" t="s">
        <v>69</v>
      </c>
      <c r="W46" s="91">
        <v>110</v>
      </c>
      <c r="X46" s="82">
        <f t="shared" si="6"/>
        <v>0.2997275204359673</v>
      </c>
      <c r="Y46" s="91">
        <v>110</v>
      </c>
      <c r="Z46" s="82">
        <f t="shared" si="7"/>
        <v>0.2736318407960199</v>
      </c>
      <c r="AA46" s="40">
        <f t="shared" si="8"/>
        <v>220</v>
      </c>
      <c r="AB46" s="4">
        <f t="shared" si="9"/>
        <v>0.28608582574772434</v>
      </c>
    </row>
    <row r="47" spans="1:28" ht="12.75">
      <c r="A47" s="6" t="s">
        <v>70</v>
      </c>
      <c r="B47" s="6" t="s">
        <v>66</v>
      </c>
      <c r="C47" s="6" t="s">
        <v>67</v>
      </c>
      <c r="D47" s="6"/>
      <c r="E47" s="75">
        <v>334</v>
      </c>
      <c r="F47" s="75">
        <v>368</v>
      </c>
      <c r="G47" s="2">
        <f t="shared" si="11"/>
        <v>702</v>
      </c>
      <c r="H47" s="6" t="s">
        <v>70</v>
      </c>
      <c r="I47" s="39"/>
      <c r="J47" s="11">
        <f t="shared" si="14"/>
        <v>0</v>
      </c>
      <c r="K47" s="39"/>
      <c r="L47" s="11">
        <f t="shared" si="13"/>
        <v>0</v>
      </c>
      <c r="M47" s="1">
        <v>67</v>
      </c>
      <c r="N47" s="4">
        <f t="shared" si="12"/>
        <v>0.09544159544159544</v>
      </c>
      <c r="O47" s="6" t="s">
        <v>70</v>
      </c>
      <c r="P47" s="39"/>
      <c r="Q47" s="11">
        <f t="shared" si="4"/>
        <v>0</v>
      </c>
      <c r="R47" s="39"/>
      <c r="S47" s="11">
        <f t="shared" si="5"/>
        <v>0</v>
      </c>
      <c r="T47" s="1">
        <v>162</v>
      </c>
      <c r="U47" s="4">
        <f t="shared" si="10"/>
        <v>0.23076923076923078</v>
      </c>
      <c r="V47" s="6" t="s">
        <v>70</v>
      </c>
      <c r="W47" s="91">
        <v>94</v>
      </c>
      <c r="X47" s="82">
        <f t="shared" si="6"/>
        <v>0.281437125748503</v>
      </c>
      <c r="Y47" s="91">
        <v>93</v>
      </c>
      <c r="Z47" s="82">
        <f t="shared" si="7"/>
        <v>0.25271739130434784</v>
      </c>
      <c r="AA47" s="40">
        <f t="shared" si="8"/>
        <v>187</v>
      </c>
      <c r="AB47" s="4">
        <f t="shared" si="9"/>
        <v>0.26638176638176636</v>
      </c>
    </row>
    <row r="48" spans="1:28" ht="12.75">
      <c r="A48" s="6" t="s">
        <v>71</v>
      </c>
      <c r="B48" s="6" t="s">
        <v>72</v>
      </c>
      <c r="C48" s="6" t="s">
        <v>73</v>
      </c>
      <c r="D48" s="6"/>
      <c r="E48" s="75">
        <v>323</v>
      </c>
      <c r="F48" s="75">
        <v>363</v>
      </c>
      <c r="G48" s="2">
        <f t="shared" si="11"/>
        <v>686</v>
      </c>
      <c r="H48" s="6" t="s">
        <v>71</v>
      </c>
      <c r="I48" s="39"/>
      <c r="J48" s="11">
        <f t="shared" si="14"/>
        <v>0</v>
      </c>
      <c r="K48" s="39"/>
      <c r="L48" s="11">
        <f t="shared" si="13"/>
        <v>0</v>
      </c>
      <c r="M48" s="1">
        <v>47</v>
      </c>
      <c r="N48" s="4">
        <f t="shared" si="12"/>
        <v>0.06851311953352769</v>
      </c>
      <c r="O48" s="6" t="s">
        <v>71</v>
      </c>
      <c r="P48" s="39"/>
      <c r="Q48" s="11">
        <f t="shared" si="4"/>
        <v>0</v>
      </c>
      <c r="R48" s="39"/>
      <c r="S48" s="11">
        <f t="shared" si="5"/>
        <v>0</v>
      </c>
      <c r="T48" s="1">
        <v>127</v>
      </c>
      <c r="U48" s="4">
        <f t="shared" si="10"/>
        <v>0.18513119533527697</v>
      </c>
      <c r="V48" s="6" t="s">
        <v>71</v>
      </c>
      <c r="W48" s="91">
        <v>76</v>
      </c>
      <c r="X48" s="82">
        <f t="shared" si="6"/>
        <v>0.23529411764705882</v>
      </c>
      <c r="Y48" s="91">
        <v>82</v>
      </c>
      <c r="Z48" s="82">
        <f t="shared" si="7"/>
        <v>0.22589531680440772</v>
      </c>
      <c r="AA48" s="40">
        <f t="shared" si="8"/>
        <v>158</v>
      </c>
      <c r="AB48" s="4">
        <f t="shared" si="9"/>
        <v>0.2303206997084548</v>
      </c>
    </row>
    <row r="49" spans="1:28" ht="12.75">
      <c r="A49" s="6" t="s">
        <v>74</v>
      </c>
      <c r="B49" s="6" t="s">
        <v>72</v>
      </c>
      <c r="C49" s="6" t="s">
        <v>73</v>
      </c>
      <c r="D49" s="6"/>
      <c r="E49" s="75">
        <v>345</v>
      </c>
      <c r="F49" s="75">
        <v>343</v>
      </c>
      <c r="G49" s="2">
        <f t="shared" si="11"/>
        <v>688</v>
      </c>
      <c r="H49" s="6" t="s">
        <v>74</v>
      </c>
      <c r="I49" s="39"/>
      <c r="J49" s="11">
        <f t="shared" si="14"/>
        <v>0</v>
      </c>
      <c r="K49" s="39"/>
      <c r="L49" s="11">
        <f t="shared" si="13"/>
        <v>0</v>
      </c>
      <c r="M49" s="1">
        <v>53</v>
      </c>
      <c r="N49" s="4">
        <f t="shared" si="12"/>
        <v>0.07703488372093023</v>
      </c>
      <c r="O49" s="6" t="s">
        <v>74</v>
      </c>
      <c r="P49" s="39"/>
      <c r="Q49" s="11">
        <f t="shared" si="4"/>
        <v>0</v>
      </c>
      <c r="R49" s="39"/>
      <c r="S49" s="11">
        <f t="shared" si="5"/>
        <v>0</v>
      </c>
      <c r="T49" s="1">
        <v>128</v>
      </c>
      <c r="U49" s="4">
        <f t="shared" si="10"/>
        <v>0.18604651162790697</v>
      </c>
      <c r="V49" s="6" t="s">
        <v>74</v>
      </c>
      <c r="W49" s="91">
        <v>87</v>
      </c>
      <c r="X49" s="82">
        <f t="shared" si="6"/>
        <v>0.25217391304347825</v>
      </c>
      <c r="Y49" s="91">
        <v>95</v>
      </c>
      <c r="Z49" s="82">
        <f t="shared" si="7"/>
        <v>0.27696793002915454</v>
      </c>
      <c r="AA49" s="40">
        <f t="shared" si="8"/>
        <v>182</v>
      </c>
      <c r="AB49" s="4">
        <f t="shared" si="9"/>
        <v>0.26453488372093026</v>
      </c>
    </row>
    <row r="50" spans="1:28" ht="12.75">
      <c r="A50" s="6" t="s">
        <v>75</v>
      </c>
      <c r="B50" s="6" t="s">
        <v>72</v>
      </c>
      <c r="C50" s="6" t="s">
        <v>73</v>
      </c>
      <c r="D50" s="6"/>
      <c r="E50" s="75">
        <v>318</v>
      </c>
      <c r="F50" s="75">
        <v>347</v>
      </c>
      <c r="G50" s="2">
        <f t="shared" si="11"/>
        <v>665</v>
      </c>
      <c r="H50" s="6" t="s">
        <v>75</v>
      </c>
      <c r="I50" s="39"/>
      <c r="J50" s="11">
        <f t="shared" si="14"/>
        <v>0</v>
      </c>
      <c r="K50" s="39"/>
      <c r="L50" s="11">
        <f t="shared" si="13"/>
        <v>0</v>
      </c>
      <c r="M50" s="1">
        <v>49</v>
      </c>
      <c r="N50" s="4">
        <f t="shared" si="12"/>
        <v>0.07368421052631578</v>
      </c>
      <c r="O50" s="6" t="s">
        <v>75</v>
      </c>
      <c r="P50" s="39"/>
      <c r="Q50" s="11">
        <f t="shared" si="4"/>
        <v>0</v>
      </c>
      <c r="R50" s="39"/>
      <c r="S50" s="11">
        <f t="shared" si="5"/>
        <v>0</v>
      </c>
      <c r="T50" s="1">
        <v>141</v>
      </c>
      <c r="U50" s="4">
        <f t="shared" si="10"/>
        <v>0.21203007518796993</v>
      </c>
      <c r="V50" s="6" t="s">
        <v>75</v>
      </c>
      <c r="W50" s="91">
        <v>90</v>
      </c>
      <c r="X50" s="82">
        <f t="shared" si="6"/>
        <v>0.2830188679245283</v>
      </c>
      <c r="Y50" s="91">
        <v>95</v>
      </c>
      <c r="Z50" s="82">
        <f t="shared" si="7"/>
        <v>0.2737752161383285</v>
      </c>
      <c r="AA50" s="40">
        <f t="shared" si="8"/>
        <v>185</v>
      </c>
      <c r="AB50" s="4">
        <f t="shared" si="9"/>
        <v>0.2781954887218045</v>
      </c>
    </row>
    <row r="51" spans="1:28" ht="12.75">
      <c r="A51" s="6" t="s">
        <v>76</v>
      </c>
      <c r="B51" s="6" t="s">
        <v>77</v>
      </c>
      <c r="C51" s="6" t="s">
        <v>21</v>
      </c>
      <c r="D51" s="6"/>
      <c r="E51" s="75">
        <v>282</v>
      </c>
      <c r="F51" s="75">
        <v>340</v>
      </c>
      <c r="G51" s="2">
        <f t="shared" si="11"/>
        <v>622</v>
      </c>
      <c r="H51" s="6" t="s">
        <v>76</v>
      </c>
      <c r="I51" s="39"/>
      <c r="J51" s="11">
        <f t="shared" si="14"/>
        <v>0</v>
      </c>
      <c r="K51" s="39"/>
      <c r="L51" s="11">
        <f t="shared" si="13"/>
        <v>0</v>
      </c>
      <c r="M51" s="1">
        <v>45</v>
      </c>
      <c r="N51" s="4">
        <f t="shared" si="12"/>
        <v>0.07234726688102894</v>
      </c>
      <c r="O51" s="6" t="s">
        <v>76</v>
      </c>
      <c r="P51" s="39"/>
      <c r="Q51" s="11">
        <f t="shared" si="4"/>
        <v>0</v>
      </c>
      <c r="R51" s="39"/>
      <c r="S51" s="11">
        <f t="shared" si="5"/>
        <v>0</v>
      </c>
      <c r="T51" s="1">
        <v>134</v>
      </c>
      <c r="U51" s="4">
        <f t="shared" si="10"/>
        <v>0.21543408360128619</v>
      </c>
      <c r="V51" s="6" t="s">
        <v>76</v>
      </c>
      <c r="W51" s="91">
        <v>78</v>
      </c>
      <c r="X51" s="82">
        <f t="shared" si="6"/>
        <v>0.2765957446808511</v>
      </c>
      <c r="Y51" s="91">
        <v>80</v>
      </c>
      <c r="Z51" s="82">
        <f t="shared" si="7"/>
        <v>0.23529411764705882</v>
      </c>
      <c r="AA51" s="40">
        <f t="shared" si="8"/>
        <v>158</v>
      </c>
      <c r="AB51" s="4">
        <f t="shared" si="9"/>
        <v>0.2540192926045016</v>
      </c>
    </row>
    <row r="52" spans="1:28" ht="12.75">
      <c r="A52" s="6" t="s">
        <v>78</v>
      </c>
      <c r="B52" s="6" t="s">
        <v>77</v>
      </c>
      <c r="C52" s="6" t="s">
        <v>21</v>
      </c>
      <c r="D52" s="6"/>
      <c r="E52" s="75">
        <v>320</v>
      </c>
      <c r="F52" s="75">
        <v>357</v>
      </c>
      <c r="G52" s="2">
        <f t="shared" si="11"/>
        <v>677</v>
      </c>
      <c r="H52" s="6" t="s">
        <v>78</v>
      </c>
      <c r="I52" s="39"/>
      <c r="J52" s="11">
        <f t="shared" si="14"/>
        <v>0</v>
      </c>
      <c r="K52" s="39"/>
      <c r="L52" s="11">
        <f t="shared" si="13"/>
        <v>0</v>
      </c>
      <c r="M52" s="1">
        <v>46</v>
      </c>
      <c r="N52" s="4">
        <f t="shared" si="12"/>
        <v>0.06794682422451995</v>
      </c>
      <c r="O52" s="6" t="s">
        <v>78</v>
      </c>
      <c r="P52" s="39"/>
      <c r="Q52" s="11">
        <f t="shared" si="4"/>
        <v>0</v>
      </c>
      <c r="R52" s="39"/>
      <c r="S52" s="11">
        <f t="shared" si="5"/>
        <v>0</v>
      </c>
      <c r="T52" s="1">
        <v>135</v>
      </c>
      <c r="U52" s="4">
        <f t="shared" si="10"/>
        <v>0.19940915805022155</v>
      </c>
      <c r="V52" s="6" t="s">
        <v>78</v>
      </c>
      <c r="W52" s="91">
        <v>85</v>
      </c>
      <c r="X52" s="82">
        <f t="shared" si="6"/>
        <v>0.265625</v>
      </c>
      <c r="Y52" s="91">
        <v>77</v>
      </c>
      <c r="Z52" s="82">
        <f t="shared" si="7"/>
        <v>0.21568627450980393</v>
      </c>
      <c r="AA52" s="40">
        <f t="shared" si="8"/>
        <v>162</v>
      </c>
      <c r="AB52" s="4">
        <f t="shared" si="9"/>
        <v>0.23929098966026588</v>
      </c>
    </row>
    <row r="53" spans="1:28" ht="12.75">
      <c r="A53" s="6" t="s">
        <v>79</v>
      </c>
      <c r="B53" s="6" t="s">
        <v>80</v>
      </c>
      <c r="C53" s="6" t="s">
        <v>81</v>
      </c>
      <c r="D53" s="6"/>
      <c r="E53" s="75">
        <v>378</v>
      </c>
      <c r="F53" s="75">
        <v>441</v>
      </c>
      <c r="G53" s="2">
        <f t="shared" si="11"/>
        <v>819</v>
      </c>
      <c r="H53" s="6" t="s">
        <v>79</v>
      </c>
      <c r="I53" s="39"/>
      <c r="J53" s="11">
        <f t="shared" si="14"/>
        <v>0</v>
      </c>
      <c r="K53" s="39"/>
      <c r="L53" s="11">
        <f t="shared" si="13"/>
        <v>0</v>
      </c>
      <c r="M53" s="1">
        <v>66</v>
      </c>
      <c r="N53" s="4">
        <f t="shared" si="12"/>
        <v>0.08058608058608059</v>
      </c>
      <c r="O53" s="6" t="s">
        <v>79</v>
      </c>
      <c r="P53" s="39"/>
      <c r="Q53" s="11">
        <f t="shared" si="4"/>
        <v>0</v>
      </c>
      <c r="R53" s="39"/>
      <c r="S53" s="11">
        <f t="shared" si="5"/>
        <v>0</v>
      </c>
      <c r="T53" s="1">
        <v>189</v>
      </c>
      <c r="U53" s="4">
        <f t="shared" si="10"/>
        <v>0.23076923076923078</v>
      </c>
      <c r="V53" s="6" t="s">
        <v>79</v>
      </c>
      <c r="W53" s="91">
        <v>108</v>
      </c>
      <c r="X53" s="82">
        <f t="shared" si="6"/>
        <v>0.2857142857142857</v>
      </c>
      <c r="Y53" s="91">
        <v>120</v>
      </c>
      <c r="Z53" s="82">
        <f t="shared" si="7"/>
        <v>0.272108843537415</v>
      </c>
      <c r="AA53" s="40">
        <f t="shared" si="8"/>
        <v>228</v>
      </c>
      <c r="AB53" s="4">
        <f t="shared" si="9"/>
        <v>0.2783882783882784</v>
      </c>
    </row>
    <row r="54" spans="1:28" ht="12.75">
      <c r="A54" s="6" t="s">
        <v>82</v>
      </c>
      <c r="B54" s="6" t="s">
        <v>80</v>
      </c>
      <c r="C54" s="6" t="s">
        <v>81</v>
      </c>
      <c r="D54" s="6"/>
      <c r="E54" s="75">
        <v>355</v>
      </c>
      <c r="F54" s="75">
        <v>423</v>
      </c>
      <c r="G54" s="2">
        <f t="shared" si="11"/>
        <v>778</v>
      </c>
      <c r="H54" s="6" t="s">
        <v>82</v>
      </c>
      <c r="I54" s="39"/>
      <c r="J54" s="11">
        <f t="shared" si="14"/>
        <v>0</v>
      </c>
      <c r="K54" s="39"/>
      <c r="L54" s="11">
        <f t="shared" si="13"/>
        <v>0</v>
      </c>
      <c r="M54" s="1">
        <v>74</v>
      </c>
      <c r="N54" s="4">
        <f t="shared" si="12"/>
        <v>0.09511568123393316</v>
      </c>
      <c r="O54" s="6" t="s">
        <v>82</v>
      </c>
      <c r="P54" s="39"/>
      <c r="Q54" s="11">
        <f t="shared" si="4"/>
        <v>0</v>
      </c>
      <c r="R54" s="39"/>
      <c r="S54" s="11">
        <f t="shared" si="5"/>
        <v>0</v>
      </c>
      <c r="T54" s="1">
        <v>176</v>
      </c>
      <c r="U54" s="4">
        <f t="shared" si="10"/>
        <v>0.2262210796915167</v>
      </c>
      <c r="V54" s="6" t="s">
        <v>82</v>
      </c>
      <c r="W54" s="91">
        <v>99</v>
      </c>
      <c r="X54" s="82">
        <f t="shared" si="6"/>
        <v>0.27887323943661974</v>
      </c>
      <c r="Y54" s="91">
        <v>107</v>
      </c>
      <c r="Z54" s="82">
        <f t="shared" si="7"/>
        <v>0.25295508274231676</v>
      </c>
      <c r="AA54" s="40">
        <f t="shared" si="8"/>
        <v>206</v>
      </c>
      <c r="AB54" s="4">
        <f t="shared" si="9"/>
        <v>0.2647814910025707</v>
      </c>
    </row>
    <row r="55" spans="1:28" ht="12.75">
      <c r="A55" s="6" t="s">
        <v>83</v>
      </c>
      <c r="B55" s="6" t="s">
        <v>80</v>
      </c>
      <c r="C55" s="6" t="s">
        <v>81</v>
      </c>
      <c r="D55" s="6"/>
      <c r="E55" s="75">
        <v>459</v>
      </c>
      <c r="F55" s="75">
        <v>502</v>
      </c>
      <c r="G55" s="2">
        <f t="shared" si="11"/>
        <v>961</v>
      </c>
      <c r="H55" s="6" t="s">
        <v>83</v>
      </c>
      <c r="I55" s="39"/>
      <c r="J55" s="11">
        <f t="shared" si="14"/>
        <v>0</v>
      </c>
      <c r="K55" s="39"/>
      <c r="L55" s="11">
        <f t="shared" si="13"/>
        <v>0</v>
      </c>
      <c r="M55" s="1">
        <v>61</v>
      </c>
      <c r="N55" s="4">
        <f t="shared" si="12"/>
        <v>0.06347554630593132</v>
      </c>
      <c r="O55" s="6" t="s">
        <v>83</v>
      </c>
      <c r="P55" s="39"/>
      <c r="Q55" s="11">
        <f t="shared" si="4"/>
        <v>0</v>
      </c>
      <c r="R55" s="39"/>
      <c r="S55" s="11">
        <f t="shared" si="5"/>
        <v>0</v>
      </c>
      <c r="T55" s="1">
        <v>233</v>
      </c>
      <c r="U55" s="4">
        <f t="shared" si="10"/>
        <v>0.24245577523413112</v>
      </c>
      <c r="V55" s="6" t="s">
        <v>83</v>
      </c>
      <c r="W55" s="91">
        <v>149</v>
      </c>
      <c r="X55" s="82">
        <f t="shared" si="6"/>
        <v>0.32461873638344224</v>
      </c>
      <c r="Y55" s="91">
        <v>147</v>
      </c>
      <c r="Z55" s="82">
        <f t="shared" si="7"/>
        <v>0.29282868525896416</v>
      </c>
      <c r="AA55" s="40">
        <f t="shared" si="8"/>
        <v>296</v>
      </c>
      <c r="AB55" s="4">
        <f t="shared" si="9"/>
        <v>0.30801248699271594</v>
      </c>
    </row>
    <row r="56" spans="1:28" ht="12.75">
      <c r="A56" s="6" t="s">
        <v>84</v>
      </c>
      <c r="B56" s="6" t="s">
        <v>80</v>
      </c>
      <c r="C56" s="6" t="s">
        <v>81</v>
      </c>
      <c r="D56" s="6"/>
      <c r="E56" s="75">
        <v>302</v>
      </c>
      <c r="F56" s="75">
        <v>373</v>
      </c>
      <c r="G56" s="2">
        <f t="shared" si="11"/>
        <v>675</v>
      </c>
      <c r="H56" s="6" t="s">
        <v>84</v>
      </c>
      <c r="I56" s="39"/>
      <c r="J56" s="11">
        <f t="shared" si="14"/>
        <v>0</v>
      </c>
      <c r="K56" s="39"/>
      <c r="L56" s="11">
        <f t="shared" si="13"/>
        <v>0</v>
      </c>
      <c r="M56" s="1">
        <v>65</v>
      </c>
      <c r="N56" s="4">
        <f t="shared" si="12"/>
        <v>0.0962962962962963</v>
      </c>
      <c r="O56" s="6" t="s">
        <v>84</v>
      </c>
      <c r="P56" s="39"/>
      <c r="Q56" s="11">
        <f t="shared" si="4"/>
        <v>0</v>
      </c>
      <c r="R56" s="39"/>
      <c r="S56" s="11">
        <f t="shared" si="5"/>
        <v>0</v>
      </c>
      <c r="T56" s="1">
        <v>172</v>
      </c>
      <c r="U56" s="4">
        <f t="shared" si="10"/>
        <v>0.2548148148148148</v>
      </c>
      <c r="V56" s="6" t="s">
        <v>84</v>
      </c>
      <c r="W56" s="91">
        <v>90</v>
      </c>
      <c r="X56" s="82">
        <f t="shared" si="6"/>
        <v>0.2980132450331126</v>
      </c>
      <c r="Y56" s="91">
        <v>110</v>
      </c>
      <c r="Z56" s="82">
        <f t="shared" si="7"/>
        <v>0.2949061662198391</v>
      </c>
      <c r="AA56" s="40">
        <f t="shared" si="8"/>
        <v>200</v>
      </c>
      <c r="AB56" s="4">
        <f t="shared" si="9"/>
        <v>0.2962962962962963</v>
      </c>
    </row>
    <row r="57" spans="1:28" ht="13.5" thickBot="1">
      <c r="A57" s="6" t="s">
        <v>85</v>
      </c>
      <c r="B57" s="6" t="s">
        <v>80</v>
      </c>
      <c r="C57" s="6" t="s">
        <v>81</v>
      </c>
      <c r="D57" s="6"/>
      <c r="E57" s="75">
        <v>448</v>
      </c>
      <c r="F57" s="75">
        <v>489</v>
      </c>
      <c r="G57" s="2">
        <f>SUM(E57:F57)</f>
        <v>937</v>
      </c>
      <c r="H57" s="6">
        <v>49</v>
      </c>
      <c r="I57" s="39"/>
      <c r="J57" s="11">
        <f t="shared" si="14"/>
        <v>0</v>
      </c>
      <c r="K57" s="39"/>
      <c r="L57" s="11">
        <f t="shared" si="13"/>
        <v>0</v>
      </c>
      <c r="M57" s="1">
        <v>69</v>
      </c>
      <c r="N57" s="4">
        <f t="shared" si="12"/>
        <v>0.0736392742796158</v>
      </c>
      <c r="O57" s="6" t="s">
        <v>85</v>
      </c>
      <c r="P57" s="39"/>
      <c r="Q57" s="89">
        <f t="shared" si="4"/>
        <v>0</v>
      </c>
      <c r="R57" s="39"/>
      <c r="S57" s="11">
        <f t="shared" si="5"/>
        <v>0</v>
      </c>
      <c r="T57" s="1">
        <v>204</v>
      </c>
      <c r="U57" s="86">
        <f t="shared" si="10"/>
        <v>0.21771611526147278</v>
      </c>
      <c r="V57" s="6" t="s">
        <v>85</v>
      </c>
      <c r="W57" s="91">
        <v>126</v>
      </c>
      <c r="X57" s="82">
        <f t="shared" si="6"/>
        <v>0.28125</v>
      </c>
      <c r="Y57" s="91">
        <v>115</v>
      </c>
      <c r="Z57" s="82">
        <f t="shared" si="7"/>
        <v>0.23517382413087934</v>
      </c>
      <c r="AA57" s="40">
        <f t="shared" si="8"/>
        <v>241</v>
      </c>
      <c r="AB57" s="86">
        <f t="shared" si="9"/>
        <v>0.25720384204909286</v>
      </c>
    </row>
    <row r="58" spans="1:28" ht="13.5" thickBot="1">
      <c r="A58" s="6"/>
      <c r="B58" s="6"/>
      <c r="C58" s="41" t="s">
        <v>86</v>
      </c>
      <c r="D58" s="6"/>
      <c r="E58" s="3">
        <f>SUM(E9:E57)</f>
        <v>16871</v>
      </c>
      <c r="F58" s="3">
        <f>SUM(F9:F57)</f>
        <v>19249</v>
      </c>
      <c r="G58" s="3">
        <f>SUM(G9:G57)</f>
        <v>36120</v>
      </c>
      <c r="I58" s="12">
        <f>SUM(I9:I57)</f>
        <v>0</v>
      </c>
      <c r="J58" s="13">
        <f>(I58/E58)</f>
        <v>0</v>
      </c>
      <c r="K58" s="14">
        <f>SUM(K9:K57)</f>
        <v>0</v>
      </c>
      <c r="L58" s="13">
        <f t="shared" si="13"/>
        <v>0</v>
      </c>
      <c r="M58" s="87">
        <f>SUM(M9:M57)</f>
        <v>2855</v>
      </c>
      <c r="N58" s="5">
        <f t="shared" si="12"/>
        <v>0.07904208194905869</v>
      </c>
      <c r="O58" s="6"/>
      <c r="P58" s="12">
        <f>SUM(P9:P57)</f>
        <v>0</v>
      </c>
      <c r="Q58" s="90">
        <f t="shared" si="4"/>
        <v>0</v>
      </c>
      <c r="R58" s="14">
        <f>SUM(R9:R57)</f>
        <v>0</v>
      </c>
      <c r="S58" s="13">
        <f>(R58/F58)</f>
        <v>0</v>
      </c>
      <c r="T58" s="87">
        <f>SUM(T9:T57)</f>
        <v>7818</v>
      </c>
      <c r="U58" s="88">
        <f t="shared" si="10"/>
        <v>0.2164451827242525</v>
      </c>
      <c r="V58" s="6"/>
      <c r="W58" s="83">
        <f>SUM(W9:W57)</f>
        <v>4725</v>
      </c>
      <c r="X58" s="84">
        <f>(W58/E58)</f>
        <v>0.28006638610633633</v>
      </c>
      <c r="Y58" s="85">
        <f>SUM(Y9:Y57)</f>
        <v>4987</v>
      </c>
      <c r="Z58" s="84">
        <f>(Y58/F58)</f>
        <v>0.25907839368278873</v>
      </c>
      <c r="AA58" s="87">
        <f>SUM(AA9:AA57)</f>
        <v>9712</v>
      </c>
      <c r="AB58" s="88">
        <f t="shared" si="9"/>
        <v>0.2688815060908084</v>
      </c>
    </row>
    <row r="59" ht="12.75">
      <c r="H59" s="6"/>
    </row>
    <row r="60" spans="11:27" ht="12.75">
      <c r="K60" s="8" t="str">
        <f>$G$4</f>
        <v>Sezioni scrutinate</v>
      </c>
      <c r="L60" s="8"/>
      <c r="M60" s="9">
        <f>COUNTIF($M$9:$M$57,"&lt;&gt;0")</f>
        <v>49</v>
      </c>
      <c r="R60" s="8" t="str">
        <f>$G$4</f>
        <v>Sezioni scrutinate</v>
      </c>
      <c r="S60" s="8"/>
      <c r="T60" s="9">
        <f>COUNTIF($T$9:$T$57,"&lt;&gt;0")</f>
        <v>49</v>
      </c>
      <c r="Y60" s="8" t="str">
        <f>$G$4</f>
        <v>Sezioni scrutinate</v>
      </c>
      <c r="Z60" s="8"/>
      <c r="AA60" s="9">
        <f>COUNTIF($AA$9:$AA$57,"&lt;&gt;0")</f>
        <v>49</v>
      </c>
    </row>
    <row r="61" spans="11:27" ht="12.75">
      <c r="K61" s="8" t="s">
        <v>94</v>
      </c>
      <c r="L61" s="8"/>
      <c r="M61" s="10">
        <f>$I$4</f>
        <v>49</v>
      </c>
      <c r="R61" s="8" t="s">
        <v>94</v>
      </c>
      <c r="S61" s="8"/>
      <c r="T61" s="10">
        <f>$I$4</f>
        <v>49</v>
      </c>
      <c r="Y61" s="8" t="s">
        <v>94</v>
      </c>
      <c r="Z61" s="8"/>
      <c r="AA61" s="10">
        <f>$I$4</f>
        <v>49</v>
      </c>
    </row>
  </sheetData>
  <sheetProtection password="DEAF" sheet="1"/>
  <mergeCells count="4">
    <mergeCell ref="I6:N6"/>
    <mergeCell ref="P6:U6"/>
    <mergeCell ref="W6:AB6"/>
    <mergeCell ref="F2:G2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42" r:id="rId2"/>
  <headerFooter alignWithMargins="0">
    <oddHeader>&amp;LComune di Vercelli&amp;RCentro Elaborazione Dati</oddHeader>
  </headerFooter>
  <ignoredErrors>
    <ignoredError sqref="L42:L43" evalError="1"/>
    <ignoredError sqref="G9:G16 G18:G21 G24:G27 G35:G36" formulaRange="1"/>
    <ignoredError sqref="AA9:AA5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6:R25"/>
  <sheetViews>
    <sheetView tabSelected="1" zoomScalePageLayoutView="0" workbookViewId="0" topLeftCell="L1">
      <selection activeCell="Q24" sqref="Q24"/>
    </sheetView>
  </sheetViews>
  <sheetFormatPr defaultColWidth="9.140625" defaultRowHeight="12.75"/>
  <cols>
    <col min="1" max="1" width="9.140625" style="7" customWidth="1"/>
    <col min="2" max="2" width="11.00390625" style="7" customWidth="1"/>
    <col min="3" max="5" width="11.421875" style="7" customWidth="1"/>
    <col min="6" max="8" width="11.00390625" style="7" customWidth="1"/>
    <col min="9" max="11" width="11.421875" style="7" customWidth="1"/>
    <col min="12" max="14" width="11.00390625" style="7" customWidth="1"/>
    <col min="15" max="17" width="11.421875" style="7" customWidth="1"/>
    <col min="18" max="18" width="11.00390625" style="7" customWidth="1"/>
    <col min="19" max="27" width="9.140625" style="7" customWidth="1"/>
    <col min="28" max="28" width="10.57421875" style="7" customWidth="1"/>
    <col min="29" max="16384" width="9.140625" style="7" customWidth="1"/>
  </cols>
  <sheetData>
    <row r="5" ht="13.5" thickBot="1"/>
    <row r="6" spans="2:18" ht="12.75">
      <c r="B6" s="49"/>
      <c r="C6" s="50"/>
      <c r="D6" s="50"/>
      <c r="E6" s="50"/>
      <c r="F6" s="51"/>
      <c r="H6" s="49"/>
      <c r="I6" s="50"/>
      <c r="J6" s="50"/>
      <c r="K6" s="50"/>
      <c r="L6" s="51"/>
      <c r="N6" s="49"/>
      <c r="O6" s="50"/>
      <c r="P6" s="50"/>
      <c r="Q6" s="50"/>
      <c r="R6" s="51"/>
    </row>
    <row r="7" spans="2:18" ht="15" customHeight="1">
      <c r="B7" s="110" t="str">
        <f>'Affl. Ref 2016 - Domenica'!$G$3&amp;" "&amp;'Affl. Ref 2016 - Domenica'!$J$3</f>
        <v>Centro Elaborazione Dati Comune di Vercelli</v>
      </c>
      <c r="C7" s="111"/>
      <c r="D7" s="111"/>
      <c r="E7" s="111"/>
      <c r="F7" s="112"/>
      <c r="H7" s="110" t="str">
        <f>'Affl. Ref 2016 - Domenica'!$G$3&amp;" "&amp;'Affl. Ref 2016 - Domenica'!$J$3</f>
        <v>Centro Elaborazione Dati Comune di Vercelli</v>
      </c>
      <c r="I7" s="111"/>
      <c r="J7" s="111"/>
      <c r="K7" s="111"/>
      <c r="L7" s="112"/>
      <c r="N7" s="110" t="str">
        <f>'Affl. Ref 2016 - Domenica'!$G$3&amp;" "&amp;'Affl. Ref 2016 - Domenica'!$J$3</f>
        <v>Centro Elaborazione Dati Comune di Vercelli</v>
      </c>
      <c r="O7" s="111"/>
      <c r="P7" s="111"/>
      <c r="Q7" s="111"/>
      <c r="R7" s="112"/>
    </row>
    <row r="8" spans="2:18" ht="12.75">
      <c r="B8" s="117" t="s">
        <v>89</v>
      </c>
      <c r="C8" s="118"/>
      <c r="D8" s="118"/>
      <c r="E8" s="118"/>
      <c r="F8" s="119"/>
      <c r="H8" s="117" t="s">
        <v>89</v>
      </c>
      <c r="I8" s="118"/>
      <c r="J8" s="118"/>
      <c r="K8" s="118"/>
      <c r="L8" s="119"/>
      <c r="N8" s="117" t="s">
        <v>89</v>
      </c>
      <c r="O8" s="118"/>
      <c r="P8" s="118"/>
      <c r="Q8" s="118"/>
      <c r="R8" s="119"/>
    </row>
    <row r="9" spans="2:18" ht="12.75">
      <c r="B9" s="53"/>
      <c r="C9" s="54"/>
      <c r="D9" s="54"/>
      <c r="E9" s="54"/>
      <c r="F9" s="55"/>
      <c r="H9" s="53"/>
      <c r="I9" s="54"/>
      <c r="J9" s="54"/>
      <c r="K9" s="54"/>
      <c r="L9" s="55"/>
      <c r="N9" s="53"/>
      <c r="O9" s="54"/>
      <c r="P9" s="54"/>
      <c r="Q9" s="54"/>
      <c r="R9" s="55"/>
    </row>
    <row r="10" spans="2:18" ht="12.75">
      <c r="B10" s="101" t="s">
        <v>90</v>
      </c>
      <c r="C10" s="102"/>
      <c r="D10" s="102"/>
      <c r="E10" s="102"/>
      <c r="F10" s="103"/>
      <c r="H10" s="101" t="s">
        <v>90</v>
      </c>
      <c r="I10" s="102"/>
      <c r="J10" s="102"/>
      <c r="K10" s="102"/>
      <c r="L10" s="103"/>
      <c r="N10" s="101" t="s">
        <v>90</v>
      </c>
      <c r="O10" s="102"/>
      <c r="P10" s="102"/>
      <c r="Q10" s="102"/>
      <c r="R10" s="103"/>
    </row>
    <row r="11" spans="2:18" ht="15" customHeight="1">
      <c r="B11" s="53"/>
      <c r="C11" s="114" t="str">
        <f>'Affl. Ref 2016 - Domenica'!$I$6</f>
        <v>Referendum del 17 Aprile 2016   Affluenze Domenica   ore 12.15</v>
      </c>
      <c r="D11" s="115"/>
      <c r="E11" s="115"/>
      <c r="F11" s="55"/>
      <c r="H11" s="56"/>
      <c r="I11" s="114" t="str">
        <f>'Affl. Ref 2016 - Domenica'!$P$6</f>
        <v>Referendum del 17 Aprile 2016   Affluenze Domenica   ore 19.15</v>
      </c>
      <c r="J11" s="115"/>
      <c r="K11" s="115"/>
      <c r="L11" s="57"/>
      <c r="N11" s="56"/>
      <c r="O11" s="114" t="str">
        <f>'Affl. Ref 2016 - Domenica'!$W$6</f>
        <v>Referendum del 17 Aprile 2016   Affluenze Domenica   ore 23.15</v>
      </c>
      <c r="P11" s="115"/>
      <c r="Q11" s="115"/>
      <c r="R11" s="57"/>
    </row>
    <row r="12" spans="2:18" ht="15" customHeight="1">
      <c r="B12" s="58"/>
      <c r="C12" s="115"/>
      <c r="D12" s="115"/>
      <c r="E12" s="115"/>
      <c r="F12" s="59"/>
      <c r="H12" s="53"/>
      <c r="I12" s="115"/>
      <c r="J12" s="115"/>
      <c r="K12" s="115"/>
      <c r="L12" s="55"/>
      <c r="N12" s="53"/>
      <c r="O12" s="115"/>
      <c r="P12" s="115"/>
      <c r="Q12" s="115"/>
      <c r="R12" s="55"/>
    </row>
    <row r="13" spans="2:18" ht="24" customHeight="1">
      <c r="B13" s="53"/>
      <c r="C13" s="54" t="str">
        <f>'Affl. Ref 2016 - Domenica'!K60</f>
        <v>Sezioni scrutinate</v>
      </c>
      <c r="E13" s="52">
        <f>'Affl. Ref 2016 - Domenica'!M60</f>
        <v>49</v>
      </c>
      <c r="F13" s="55"/>
      <c r="H13" s="53"/>
      <c r="I13" s="54" t="str">
        <f>'Affl. Ref 2016 - Domenica'!R60</f>
        <v>Sezioni scrutinate</v>
      </c>
      <c r="J13" s="54"/>
      <c r="K13" s="60">
        <f>'Affl. Ref 2016 - Domenica'!T60</f>
        <v>49</v>
      </c>
      <c r="L13" s="55"/>
      <c r="N13" s="53"/>
      <c r="O13" s="54" t="str">
        <f>'Affl. Ref 2016 - Domenica'!Y60</f>
        <v>Sezioni scrutinate</v>
      </c>
      <c r="P13" s="54"/>
      <c r="Q13" s="60">
        <f>'Affl. Ref 2016 - Domenica'!AA60</f>
        <v>49</v>
      </c>
      <c r="R13" s="55"/>
    </row>
    <row r="14" spans="2:18" ht="15.75" customHeight="1">
      <c r="B14" s="53"/>
      <c r="C14" s="61" t="str">
        <f>'Affl. Ref 2016 - Domenica'!K61</f>
        <v>su</v>
      </c>
      <c r="D14" s="62"/>
      <c r="E14" s="60">
        <f>'Affl. Ref 2016 - Domenica'!M61</f>
        <v>49</v>
      </c>
      <c r="F14" s="55"/>
      <c r="H14" s="53"/>
      <c r="I14" s="63" t="str">
        <f>'Affl. Ref 2016 - Domenica'!R61</f>
        <v>su</v>
      </c>
      <c r="J14" s="64"/>
      <c r="K14" s="60">
        <f>'Affl. Ref 2016 - Domenica'!T61</f>
        <v>49</v>
      </c>
      <c r="L14" s="55"/>
      <c r="N14" s="53"/>
      <c r="O14" s="65" t="str">
        <f>'Affl. Ref 2016 - Domenica'!Y61</f>
        <v>su</v>
      </c>
      <c r="P14" s="54"/>
      <c r="Q14" s="60">
        <f>'Affl. Ref 2016 - Domenica'!AA61</f>
        <v>49</v>
      </c>
      <c r="R14" s="55"/>
    </row>
    <row r="15" spans="2:18" ht="13.5" thickBot="1">
      <c r="B15" s="53"/>
      <c r="C15" s="54"/>
      <c r="D15" s="54"/>
      <c r="E15" s="54"/>
      <c r="F15" s="55"/>
      <c r="H15" s="53"/>
      <c r="I15" s="54"/>
      <c r="J15" s="54"/>
      <c r="K15" s="54"/>
      <c r="L15" s="55"/>
      <c r="N15" s="53"/>
      <c r="O15" s="54"/>
      <c r="P15" s="54"/>
      <c r="Q15" s="54"/>
      <c r="R15" s="55"/>
    </row>
    <row r="16" spans="2:18" ht="12.75">
      <c r="B16" s="53"/>
      <c r="C16" s="116" t="s">
        <v>101</v>
      </c>
      <c r="D16" s="98" t="s">
        <v>102</v>
      </c>
      <c r="E16" s="106" t="s">
        <v>103</v>
      </c>
      <c r="F16" s="55"/>
      <c r="H16" s="53"/>
      <c r="I16" s="116" t="s">
        <v>101</v>
      </c>
      <c r="J16" s="98" t="s">
        <v>102</v>
      </c>
      <c r="K16" s="106" t="s">
        <v>103</v>
      </c>
      <c r="L16" s="55"/>
      <c r="N16" s="53"/>
      <c r="O16" s="116" t="s">
        <v>101</v>
      </c>
      <c r="P16" s="98" t="s">
        <v>102</v>
      </c>
      <c r="Q16" s="106" t="s">
        <v>107</v>
      </c>
      <c r="R16" s="55"/>
    </row>
    <row r="17" spans="2:18" ht="12.75">
      <c r="B17" s="53"/>
      <c r="C17" s="108"/>
      <c r="D17" s="99"/>
      <c r="E17" s="97"/>
      <c r="F17" s="55"/>
      <c r="H17" s="53"/>
      <c r="I17" s="108"/>
      <c r="J17" s="99"/>
      <c r="K17" s="97"/>
      <c r="L17" s="55"/>
      <c r="N17" s="53"/>
      <c r="O17" s="108"/>
      <c r="P17" s="99"/>
      <c r="Q17" s="97"/>
      <c r="R17" s="55"/>
    </row>
    <row r="18" spans="2:18" ht="18" customHeight="1">
      <c r="B18" s="53"/>
      <c r="C18" s="66">
        <f>'Affl. Ref 2016 - Domenica'!E58</f>
        <v>16871</v>
      </c>
      <c r="D18" s="67">
        <f>'Affl. Ref 2016 - Domenica'!F58</f>
        <v>19249</v>
      </c>
      <c r="E18" s="68">
        <f>'Affl. Ref 2016 - Domenica'!G58</f>
        <v>36120</v>
      </c>
      <c r="F18" s="55"/>
      <c r="H18" s="53"/>
      <c r="I18" s="66">
        <f>'Affl. Ref 2016 - Domenica'!$E$58</f>
        <v>16871</v>
      </c>
      <c r="J18" s="67">
        <f>'Affl. Ref 2016 - Domenica'!$F$58</f>
        <v>19249</v>
      </c>
      <c r="K18" s="68">
        <f>'Affl. Ref 2016 - Domenica'!$G$58</f>
        <v>36120</v>
      </c>
      <c r="L18" s="55"/>
      <c r="N18" s="53"/>
      <c r="O18" s="66">
        <f>'Affl. Ref 2016 - Domenica'!E58</f>
        <v>16871</v>
      </c>
      <c r="P18" s="67">
        <f>'Affl. Ref 2016 - Domenica'!F58</f>
        <v>19249</v>
      </c>
      <c r="Q18" s="68">
        <f>'Affl. Ref 2016 - Domenica'!G58</f>
        <v>36120</v>
      </c>
      <c r="R18" s="55"/>
    </row>
    <row r="19" spans="2:18" ht="12.75">
      <c r="B19" s="53"/>
      <c r="C19" s="44"/>
      <c r="D19" s="39"/>
      <c r="E19" s="100" t="s">
        <v>104</v>
      </c>
      <c r="F19" s="55"/>
      <c r="H19" s="53"/>
      <c r="I19" s="44"/>
      <c r="J19" s="39"/>
      <c r="K19" s="100" t="s">
        <v>106</v>
      </c>
      <c r="L19" s="55"/>
      <c r="N19" s="53"/>
      <c r="O19" s="113" t="s">
        <v>115</v>
      </c>
      <c r="P19" s="104" t="s">
        <v>116</v>
      </c>
      <c r="Q19" s="100" t="s">
        <v>106</v>
      </c>
      <c r="R19" s="55"/>
    </row>
    <row r="20" spans="2:18" ht="12.75">
      <c r="B20" s="53"/>
      <c r="C20" s="44"/>
      <c r="D20" s="39"/>
      <c r="E20" s="97"/>
      <c r="F20" s="55"/>
      <c r="H20" s="53"/>
      <c r="I20" s="44"/>
      <c r="J20" s="39"/>
      <c r="K20" s="97"/>
      <c r="L20" s="55"/>
      <c r="N20" s="53"/>
      <c r="O20" s="108"/>
      <c r="P20" s="105"/>
      <c r="Q20" s="97"/>
      <c r="R20" s="55"/>
    </row>
    <row r="21" spans="2:18" ht="18" customHeight="1">
      <c r="B21" s="53"/>
      <c r="C21" s="45"/>
      <c r="D21" s="46"/>
      <c r="E21" s="69">
        <f>'Affl. Ref 2016 - Domenica'!$M$58</f>
        <v>2855</v>
      </c>
      <c r="F21" s="55"/>
      <c r="H21" s="53"/>
      <c r="I21" s="45"/>
      <c r="J21" s="46"/>
      <c r="K21" s="69">
        <f>'Affl. Ref 2016 - Domenica'!$T$58</f>
        <v>7818</v>
      </c>
      <c r="L21" s="55"/>
      <c r="N21" s="53"/>
      <c r="O21" s="78">
        <f>'Affl. Ref 2016 - Domenica'!$W$58</f>
        <v>4725</v>
      </c>
      <c r="P21" s="79">
        <f>'Affl. Ref 2016 - Domenica'!$Y$58</f>
        <v>4987</v>
      </c>
      <c r="Q21" s="77">
        <f>'Affl. Ref 2016 - Domenica'!$AA$58</f>
        <v>9712</v>
      </c>
      <c r="R21" s="55"/>
    </row>
    <row r="22" spans="2:18" ht="12.75">
      <c r="B22" s="53"/>
      <c r="C22" s="44"/>
      <c r="D22" s="39"/>
      <c r="E22" s="96" t="s">
        <v>105</v>
      </c>
      <c r="F22" s="55"/>
      <c r="H22" s="53"/>
      <c r="I22" s="44"/>
      <c r="J22" s="39"/>
      <c r="K22" s="96" t="s">
        <v>105</v>
      </c>
      <c r="L22" s="55"/>
      <c r="N22" s="53"/>
      <c r="O22" s="107" t="s">
        <v>113</v>
      </c>
      <c r="P22" s="109" t="s">
        <v>114</v>
      </c>
      <c r="Q22" s="96" t="s">
        <v>105</v>
      </c>
      <c r="R22" s="55"/>
    </row>
    <row r="23" spans="2:18" ht="12.75">
      <c r="B23" s="53"/>
      <c r="C23" s="44"/>
      <c r="D23" s="39"/>
      <c r="E23" s="97"/>
      <c r="F23" s="55"/>
      <c r="H23" s="53"/>
      <c r="I23" s="44"/>
      <c r="J23" s="39"/>
      <c r="K23" s="97"/>
      <c r="L23" s="55"/>
      <c r="N23" s="53"/>
      <c r="O23" s="108"/>
      <c r="P23" s="105"/>
      <c r="Q23" s="97"/>
      <c r="R23" s="55"/>
    </row>
    <row r="24" spans="2:18" ht="18" customHeight="1" thickBot="1">
      <c r="B24" s="53"/>
      <c r="C24" s="47"/>
      <c r="D24" s="48"/>
      <c r="E24" s="74">
        <f>'Affl. Ref 2016 - Domenica'!$N$58</f>
        <v>0.07904208194905869</v>
      </c>
      <c r="F24" s="55"/>
      <c r="H24" s="53"/>
      <c r="I24" s="47"/>
      <c r="J24" s="48"/>
      <c r="K24" s="70">
        <f>'Affl. Ref 2016 - Domenica'!$U$58</f>
        <v>0.2164451827242525</v>
      </c>
      <c r="L24" s="55"/>
      <c r="N24" s="53"/>
      <c r="O24" s="80">
        <f>'Affl. Ref 2016 - Domenica'!$X$58</f>
        <v>0.28006638610633633</v>
      </c>
      <c r="P24" s="81">
        <f>'Affl. Ref 2016 - Domenica'!$Z$58</f>
        <v>0.25907839368278873</v>
      </c>
      <c r="Q24" s="70">
        <f>'Affl. Ref 2016 - Domenica'!$AB$58</f>
        <v>0.2688815060908084</v>
      </c>
      <c r="R24" s="55"/>
    </row>
    <row r="25" spans="2:18" ht="13.5" thickBot="1">
      <c r="B25" s="71"/>
      <c r="C25" s="72"/>
      <c r="D25" s="72"/>
      <c r="E25" s="72"/>
      <c r="F25" s="73"/>
      <c r="H25" s="71"/>
      <c r="I25" s="72"/>
      <c r="J25" s="72"/>
      <c r="K25" s="72"/>
      <c r="L25" s="73"/>
      <c r="N25" s="71"/>
      <c r="O25" s="72"/>
      <c r="P25" s="72"/>
      <c r="Q25" s="72"/>
      <c r="R25" s="73"/>
    </row>
  </sheetData>
  <sheetProtection password="DEAF" sheet="1"/>
  <mergeCells count="31">
    <mergeCell ref="D16:D17"/>
    <mergeCell ref="N7:R7"/>
    <mergeCell ref="P16:P17"/>
    <mergeCell ref="O16:O17"/>
    <mergeCell ref="C11:E12"/>
    <mergeCell ref="I11:K12"/>
    <mergeCell ref="O11:Q12"/>
    <mergeCell ref="C16:C17"/>
    <mergeCell ref="I16:I17"/>
    <mergeCell ref="B7:F7"/>
    <mergeCell ref="B8:F8"/>
    <mergeCell ref="B10:F10"/>
    <mergeCell ref="N8:R8"/>
    <mergeCell ref="H8:L8"/>
    <mergeCell ref="Q19:Q20"/>
    <mergeCell ref="K16:K17"/>
    <mergeCell ref="O22:O23"/>
    <mergeCell ref="P22:P23"/>
    <mergeCell ref="H7:L7"/>
    <mergeCell ref="O19:O20"/>
    <mergeCell ref="H10:L10"/>
    <mergeCell ref="K22:K23"/>
    <mergeCell ref="J16:J17"/>
    <mergeCell ref="Q22:Q23"/>
    <mergeCell ref="E19:E20"/>
    <mergeCell ref="E22:E23"/>
    <mergeCell ref="N10:R10"/>
    <mergeCell ref="K19:K20"/>
    <mergeCell ref="P19:P20"/>
    <mergeCell ref="E16:E17"/>
    <mergeCell ref="Q16:Q17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 </cp:lastModifiedBy>
  <cp:lastPrinted>2011-06-12T10:24:29Z</cp:lastPrinted>
  <dcterms:created xsi:type="dcterms:W3CDTF">2001-09-21T09:51:04Z</dcterms:created>
  <dcterms:modified xsi:type="dcterms:W3CDTF">2016-04-17T21:30:07Z</dcterms:modified>
  <cp:category/>
  <cp:version/>
  <cp:contentType/>
  <cp:contentStatus/>
</cp:coreProperties>
</file>