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408" windowWidth="6156" windowHeight="6708" activeTab="1"/>
  </bookViews>
  <sheets>
    <sheet name="Affluenze" sheetId="1" r:id="rId1"/>
    <sheet name="Riepiloghi" sheetId="2" r:id="rId2"/>
  </sheets>
  <definedNames>
    <definedName name="_xlnm.Print_Area" localSheetId="0">'Affluenze'!$A$1:$N$61</definedName>
    <definedName name="_xlnm.Print_Area" localSheetId="1">'Riepiloghi'!$B$2:$F$21</definedName>
    <definedName name="Z_A2B2D2BA_92DF_45B1_B15D_9D70F63305A7_.wvu.PrintArea" localSheetId="1" hidden="1">'Riepiloghi'!$B$2:$F$21</definedName>
  </definedNames>
  <calcPr fullCalcOnLoad="1"/>
</workbook>
</file>

<file path=xl/sharedStrings.xml><?xml version="1.0" encoding="utf-8"?>
<sst xmlns="http://schemas.openxmlformats.org/spreadsheetml/2006/main" count="226" uniqueCount="107">
  <si>
    <t>Iscritti</t>
  </si>
  <si>
    <t>SEZ</t>
  </si>
  <si>
    <t>SEGGIO</t>
  </si>
  <si>
    <t>UBICAZIONE</t>
  </si>
  <si>
    <t>NUM</t>
  </si>
  <si>
    <t>Maschi</t>
  </si>
  <si>
    <t>Totali</t>
  </si>
  <si>
    <t>LICEO LAGRANGIA</t>
  </si>
  <si>
    <t xml:space="preserve">             Via  DUOMO</t>
  </si>
  <si>
    <t>15</t>
  </si>
  <si>
    <t>ISTITUTO MAGISTRALE ROSA STAMPA</t>
  </si>
  <si>
    <t>CORSO ITALIA</t>
  </si>
  <si>
    <t>VIA CAPPELLINA</t>
  </si>
  <si>
    <t>SCUOLA ELEMENTARE MARCONI</t>
  </si>
  <si>
    <t>VIA ANADONE</t>
  </si>
  <si>
    <t>10</t>
  </si>
  <si>
    <t>SCUOLA MEDIA G. FERRARI</t>
  </si>
  <si>
    <t>VIA CERRONE</t>
  </si>
  <si>
    <t>11</t>
  </si>
  <si>
    <t>12</t>
  </si>
  <si>
    <t>13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</si>
  <si>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</si>
  <si>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</si>
  <si>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</si>
  <si>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</si>
  <si>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</si>
  <si>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</si>
  <si>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</si>
  <si>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</si>
  <si>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</si>
  <si>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</si>
  <si>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</si>
  <si>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</si>
  <si>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</si>
  <si>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</si>
  <si>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</si>
  <si>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</si>
  <si>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</si>
  <si>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</si>
  <si>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</si>
  <si>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</si>
  <si>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</si>
  <si>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</si>
  <si>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</si>
  <si>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</si>
  <si>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</si>
  <si>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</si>
  <si>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</si>
  <si>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</si>
  <si>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</si>
  <si>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</si>
  <si>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</si>
  <si>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</si>
  <si>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</si>
  <si>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37</t>
  </si>
  <si>
    <t>38</t>
  </si>
  <si>
    <t>39</t>
  </si>
  <si>
    <t>40</t>
  </si>
  <si>
    <t>VIA DEL VEZZOLANO</t>
  </si>
  <si>
    <t>41</t>
  </si>
  <si>
    <t>42</t>
  </si>
  <si>
    <t>43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</si>
  <si>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</si>
  <si>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</si>
  <si>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</si>
  <si>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</si>
  <si>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</si>
  <si>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</si>
  <si>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</si>
  <si>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</si>
  <si>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</si>
  <si>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</si>
  <si>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</si>
  <si>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</si>
  <si>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>Femmine</t>
  </si>
  <si>
    <t>Centro Elaborazione Dati</t>
  </si>
  <si>
    <t>Comune di Vercelli</t>
  </si>
  <si>
    <t xml:space="preserve">  LICEO SCIENTIFICO AVOGADRO</t>
  </si>
  <si>
    <t>OSPEDALE SANT'ANDREA</t>
  </si>
  <si>
    <t>CORSO ABBIATE</t>
  </si>
  <si>
    <t>Sezioni scrutinate</t>
  </si>
  <si>
    <t xml:space="preserve">su </t>
  </si>
  <si>
    <t>Iscritti Maschi</t>
  </si>
  <si>
    <t>Iscritti   Totali</t>
  </si>
  <si>
    <t>Votanti  Totali</t>
  </si>
  <si>
    <t>Percent. Totali</t>
  </si>
  <si>
    <t>Iscritti Femmine</t>
  </si>
  <si>
    <t>Votanti Femmine</t>
  </si>
  <si>
    <t>Percent. Femmine</t>
  </si>
  <si>
    <t>Percent. Maschi</t>
  </si>
  <si>
    <t>Votanti Maschi</t>
  </si>
  <si>
    <t xml:space="preserve">  </t>
  </si>
  <si>
    <t>Calcolo per userform</t>
  </si>
  <si>
    <t>Da userrform copia questa formula in a 60</t>
  </si>
  <si>
    <t>Elezioni Politiche</t>
  </si>
  <si>
    <t>RIEPILOGO AFFLUENZA ELETTORI SENATO</t>
  </si>
  <si>
    <t>2018</t>
  </si>
  <si>
    <t>4 Marzo</t>
  </si>
  <si>
    <t>Affluenze</t>
  </si>
  <si>
    <t>ore 23.00</t>
  </si>
  <si>
    <t>SCUOLA ELEMENTARE ROSA STAMPA</t>
  </si>
  <si>
    <t>SCUOLA ELEMENTARE G. FERRARIS</t>
  </si>
  <si>
    <t>SCUOLA ELEMENTARE REGINA PACIS</t>
  </si>
  <si>
    <t>SCUOLA MEDIA L. VERGA</t>
  </si>
  <si>
    <t>VIA TRINO</t>
  </si>
  <si>
    <t>SCUOLA ELEMENTARE CARDUCCI</t>
  </si>
  <si>
    <t>SCUOLA ELEMENTARE DE AMICIS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</si>
</sst>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  <numFmt numFmtId="171" formatCode="h\.mm\.ss"/>
    <numFmt numFmtId="172" formatCode="h:mm;@"/>
    <numFmt numFmtId="173" formatCode="_-[$€-2]\ * #,##0.00_-;\-[$€-2]\ * #,##0.00_-;_-[$€-2]\ * &quot;-&quot;??_-"/>
    <numFmt numFmtId="174" formatCode="#,##0.00_ ;\-#,##0.00\ "/>
    <numFmt numFmtId="175" formatCode="#,##0_ ;\-#,##0\ "/>
    <numFmt numFmtId="176" formatCode="0_ ;\-0\ "/>
  </numFmts>
  <fonts count="25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1" fontId="1" fillId="4" borderId="15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1" fontId="1" fillId="4" borderId="17" xfId="0" applyNumberFormat="1" applyFont="1" applyFill="1" applyBorder="1" applyAlignment="1">
      <alignment horizontal="center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Border="1" applyAlignment="1">
      <alignment horizontal="center"/>
    </xf>
    <xf numFmtId="1" fontId="0" fillId="4" borderId="16" xfId="0" applyNumberFormat="1" applyFill="1" applyBorder="1" applyAlignment="1" applyProtection="1">
      <alignment horizontal="center"/>
      <protection/>
    </xf>
    <xf numFmtId="1" fontId="1" fillId="4" borderId="21" xfId="0" applyNumberFormat="1" applyFont="1" applyFill="1" applyBorder="1" applyAlignment="1" applyProtection="1">
      <alignment horizontal="center"/>
      <protection/>
    </xf>
    <xf numFmtId="10" fontId="3" fillId="0" borderId="16" xfId="0" applyNumberFormat="1" applyFont="1" applyBorder="1" applyAlignment="1" applyProtection="1">
      <alignment horizontal="center"/>
      <protection/>
    </xf>
    <xf numFmtId="10" fontId="4" fillId="0" borderId="2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2" borderId="0" xfId="0" applyFill="1" applyAlignment="1" applyProtection="1">
      <alignment/>
      <protection/>
    </xf>
    <xf numFmtId="1" fontId="0" fillId="22" borderId="0" xfId="0" applyNumberFormat="1" applyFill="1" applyBorder="1" applyAlignment="1" applyProtection="1">
      <alignment horizontal="center"/>
      <protection/>
    </xf>
    <xf numFmtId="0" fontId="0" fillId="22" borderId="0" xfId="0" applyFill="1" applyAlignment="1" applyProtection="1">
      <alignment horizontal="center"/>
      <protection/>
    </xf>
    <xf numFmtId="1" fontId="1" fillId="23" borderId="22" xfId="0" applyNumberFormat="1" applyFont="1" applyFill="1" applyBorder="1" applyAlignment="1" applyProtection="1">
      <alignment horizontal="center"/>
      <protection/>
    </xf>
    <xf numFmtId="1" fontId="1" fillId="25" borderId="17" xfId="0" applyNumberFormat="1" applyFont="1" applyFill="1" applyBorder="1" applyAlignment="1">
      <alignment horizontal="center"/>
    </xf>
    <xf numFmtId="10" fontId="1" fillId="24" borderId="23" xfId="0" applyNumberFormat="1" applyFont="1" applyFill="1" applyBorder="1" applyAlignment="1">
      <alignment horizontal="center"/>
    </xf>
    <xf numFmtId="0" fontId="0" fillId="16" borderId="0" xfId="0" applyFont="1" applyFill="1" applyAlignment="1" applyProtection="1">
      <alignment horizontal="center"/>
      <protection/>
    </xf>
    <xf numFmtId="0" fontId="0" fillId="16" borderId="0" xfId="0" applyFill="1" applyAlignment="1" applyProtection="1">
      <alignment shrinkToFit="1"/>
      <protection/>
    </xf>
    <xf numFmtId="0" fontId="0" fillId="16" borderId="0" xfId="0" applyFill="1" applyAlignment="1" applyProtection="1">
      <alignment/>
      <protection/>
    </xf>
    <xf numFmtId="20" fontId="0" fillId="16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16" borderId="0" xfId="0" applyFill="1" applyAlignment="1" applyProtection="1">
      <alignment/>
      <protection/>
    </xf>
    <xf numFmtId="49" fontId="0" fillId="16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4" borderId="24" xfId="0" applyNumberFormat="1" applyFont="1" applyFill="1" applyBorder="1" applyAlignment="1" applyProtection="1">
      <alignment horizontal="center"/>
      <protection/>
    </xf>
    <xf numFmtId="1" fontId="1" fillId="4" borderId="25" xfId="0" applyNumberFormat="1" applyFont="1" applyFill="1" applyBorder="1" applyAlignment="1" applyProtection="1">
      <alignment horizontal="center"/>
      <protection/>
    </xf>
    <xf numFmtId="1" fontId="0" fillId="25" borderId="26" xfId="0" applyNumberFormat="1" applyFont="1" applyFill="1" applyBorder="1" applyAlignment="1" applyProtection="1">
      <alignment horizontal="center"/>
      <protection/>
    </xf>
    <xf numFmtId="1" fontId="0" fillId="25" borderId="13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4" borderId="27" xfId="0" applyNumberFormat="1" applyFont="1" applyFill="1" applyBorder="1" applyAlignment="1" applyProtection="1">
      <alignment horizontal="center"/>
      <protection/>
    </xf>
    <xf numFmtId="1" fontId="1" fillId="4" borderId="28" xfId="0" applyNumberFormat="1" applyFont="1" applyFill="1" applyBorder="1" applyAlignment="1" applyProtection="1">
      <alignment horizontal="center"/>
      <protection/>
    </xf>
    <xf numFmtId="1" fontId="0" fillId="25" borderId="28" xfId="0" applyNumberFormat="1" applyFont="1" applyFill="1" applyBorder="1" applyAlignment="1" applyProtection="1">
      <alignment horizontal="center"/>
      <protection/>
    </xf>
    <xf numFmtId="1" fontId="0" fillId="25" borderId="2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2" fillId="26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" fontId="0" fillId="24" borderId="0" xfId="0" applyNumberFormat="1" applyFill="1" applyBorder="1" applyAlignment="1">
      <alignment horizontal="center"/>
    </xf>
    <xf numFmtId="0" fontId="0" fillId="16" borderId="0" xfId="0" applyFill="1" applyAlignment="1" applyProtection="1">
      <alignment horizontal="center"/>
      <protection/>
    </xf>
    <xf numFmtId="0" fontId="0" fillId="16" borderId="0" xfId="0" applyFill="1" applyAlignment="1" applyProtection="1">
      <alignment horizontal="left"/>
      <protection/>
    </xf>
    <xf numFmtId="1" fontId="0" fillId="25" borderId="29" xfId="0" applyNumberFormat="1" applyFont="1" applyFill="1" applyBorder="1" applyAlignment="1" applyProtection="1">
      <alignment horizontal="center"/>
      <protection/>
    </xf>
    <xf numFmtId="1" fontId="0" fillId="25" borderId="27" xfId="0" applyNumberFormat="1" applyFont="1" applyFill="1" applyBorder="1" applyAlignment="1" applyProtection="1">
      <alignment horizontal="center"/>
      <protection/>
    </xf>
    <xf numFmtId="10" fontId="0" fillId="0" borderId="16" xfId="0" applyNumberFormat="1" applyFont="1" applyBorder="1" applyAlignment="1" applyProtection="1">
      <alignment horizontal="center"/>
      <protection/>
    </xf>
    <xf numFmtId="1" fontId="1" fillId="23" borderId="30" xfId="0" applyNumberFormat="1" applyFont="1" applyFill="1" applyBorder="1" applyAlignment="1" applyProtection="1">
      <alignment horizontal="center"/>
      <protection/>
    </xf>
    <xf numFmtId="10" fontId="1" fillId="0" borderId="22" xfId="0" applyNumberFormat="1" applyFont="1" applyBorder="1" applyAlignment="1" applyProtection="1">
      <alignment horizontal="center"/>
      <protection/>
    </xf>
    <xf numFmtId="1" fontId="1" fillId="23" borderId="22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0" fontId="1" fillId="24" borderId="31" xfId="0" applyNumberFormat="1" applyFont="1" applyFill="1" applyBorder="1" applyAlignment="1">
      <alignment horizontal="center"/>
    </xf>
    <xf numFmtId="1" fontId="1" fillId="25" borderId="15" xfId="0" applyNumberFormat="1" applyFont="1" applyFill="1" applyBorder="1" applyAlignment="1">
      <alignment horizontal="center"/>
    </xf>
    <xf numFmtId="1" fontId="1" fillId="25" borderId="16" xfId="0" applyNumberFormat="1" applyFont="1" applyFill="1" applyBorder="1" applyAlignment="1">
      <alignment horizontal="center"/>
    </xf>
    <xf numFmtId="1" fontId="6" fillId="24" borderId="14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wrapText="1"/>
    </xf>
    <xf numFmtId="10" fontId="1" fillId="0" borderId="32" xfId="0" applyNumberFormat="1" applyFont="1" applyBorder="1" applyAlignment="1" applyProtection="1">
      <alignment horizontal="center"/>
      <protection/>
    </xf>
    <xf numFmtId="1" fontId="0" fillId="23" borderId="16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23" borderId="16" xfId="0" applyNumberFormat="1" applyFont="1" applyFill="1" applyBorder="1" applyAlignment="1" applyProtection="1">
      <alignment horizontal="center"/>
      <protection/>
    </xf>
    <xf numFmtId="49" fontId="0" fillId="16" borderId="0" xfId="0" applyNumberFormat="1" applyFont="1" applyFill="1" applyAlignment="1" applyProtection="1">
      <alignment horizontal="center" shrinkToFit="1"/>
      <protection/>
    </xf>
    <xf numFmtId="0" fontId="0" fillId="16" borderId="0" xfId="0" applyFont="1" applyFill="1" applyAlignment="1" applyProtection="1">
      <alignment shrinkToFit="1"/>
      <protection/>
    </xf>
    <xf numFmtId="20" fontId="0" fillId="16" borderId="0" xfId="0" applyNumberFormat="1" applyFont="1" applyFill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center"/>
      <protection/>
    </xf>
    <xf numFmtId="0" fontId="0" fillId="4" borderId="16" xfId="0" applyFill="1" applyBorder="1" applyAlignment="1" applyProtection="1">
      <alignment horizontal="center"/>
      <protection/>
    </xf>
    <xf numFmtId="1" fontId="0" fillId="25" borderId="33" xfId="0" applyNumberFormat="1" applyFont="1" applyFill="1" applyBorder="1" applyAlignment="1" applyProtection="1">
      <alignment horizontal="center"/>
      <protection/>
    </xf>
    <xf numFmtId="1" fontId="0" fillId="25" borderId="34" xfId="0" applyNumberFormat="1" applyFont="1" applyFill="1" applyBorder="1" applyAlignment="1" applyProtection="1">
      <alignment horizontal="center"/>
      <protection/>
    </xf>
    <xf numFmtId="1" fontId="0" fillId="25" borderId="35" xfId="0" applyNumberFormat="1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0" fillId="24" borderId="14" xfId="0" applyNumberFormat="1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1" fontId="0" fillId="24" borderId="13" xfId="0" applyNumberFormat="1" applyFill="1" applyBorder="1" applyAlignment="1">
      <alignment horizontal="center"/>
    </xf>
    <xf numFmtId="1" fontId="6" fillId="24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0" fillId="4" borderId="24" xfId="0" applyNumberFormat="1" applyFill="1" applyBorder="1" applyAlignment="1">
      <alignment horizontal="center" wrapText="1"/>
    </xf>
    <xf numFmtId="1" fontId="0" fillId="4" borderId="36" xfId="0" applyNumberFormat="1" applyFill="1" applyBorder="1" applyAlignment="1">
      <alignment horizontal="center" wrapText="1"/>
    </xf>
    <xf numFmtId="1" fontId="0" fillId="4" borderId="37" xfId="0" applyNumberForma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1" fontId="0" fillId="4" borderId="39" xfId="0" applyNumberFormat="1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1" fontId="0" fillId="0" borderId="41" xfId="0" applyNumberFormat="1" applyFont="1" applyBorder="1" applyAlignment="1">
      <alignment horizontal="center" wrapText="1"/>
    </xf>
    <xf numFmtId="1" fontId="0" fillId="24" borderId="42" xfId="0" applyNumberFormat="1" applyFont="1" applyFill="1" applyBorder="1" applyAlignment="1">
      <alignment horizontal="center" wrapText="1"/>
    </xf>
    <xf numFmtId="1" fontId="0" fillId="24" borderId="43" xfId="0" applyNumberFormat="1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24" borderId="14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1" fontId="0" fillId="25" borderId="41" xfId="0" applyNumberFormat="1" applyFont="1" applyFill="1" applyBorder="1" applyAlignment="1">
      <alignment horizontal="center" wrapText="1"/>
    </xf>
    <xf numFmtId="1" fontId="0" fillId="25" borderId="42" xfId="0" applyNumberFormat="1" applyFont="1" applyFill="1" applyBorder="1" applyAlignment="1">
      <alignment horizontal="center" wrapText="1"/>
    </xf>
    <xf numFmtId="1" fontId="0" fillId="25" borderId="43" xfId="0" applyNumberFormat="1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1100" y="247650"/>
          <a:ext cx="17430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 Elaborazione Dati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di Vercelli</a:t>
          </a:r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190500</xdr:colOff>
      <xdr:row>3</xdr:row>
      <xdr:rowOff>38100</xdr:rowOff>
    </xdr:to>
    <xdr:pic>
      <xdr:nvPicPr>
        <xdr:cNvPr id="2" name="Picture 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28575</xdr:rowOff>
    </xdr:from>
    <xdr:to>
      <xdr:col>1</xdr:col>
      <xdr:colOff>476250</xdr:colOff>
      <xdr:row>4</xdr:row>
      <xdr:rowOff>0</xdr:rowOff>
    </xdr:to>
    <xdr:pic>
      <xdr:nvPicPr>
        <xdr:cNvPr id="1" name="Picture 1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00025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AF63"/>
  <sheetViews>
    <sheetView zoomScalePageLayoutView="0" workbookViewId="0" topLeftCell="D19">
      <selection activeCell="K52" sqref="K52"/>
    </sheetView>
  </sheetViews>
  <sheetFormatPr defaultColWidth="9.140625" defaultRowHeight="12.75"/>
  <cols>
    <col min="1" max="1" width="4.57421875" style="19" customWidth="1"/>
    <col min="2" max="2" width="34.421875" style="19" customWidth="1"/>
    <col min="3" max="3" width="24.57421875" style="19" customWidth="1"/>
    <col min="4" max="4" width="4.7109375" style="19" customWidth="1"/>
    <col min="5" max="7" width="14.7109375" style="34" customWidth="1"/>
    <col min="8" max="8" width="6.00390625" style="19" customWidth="1"/>
    <col min="9" max="14" width="10.28125" style="19" customWidth="1"/>
    <col min="15" max="15" width="4.7109375" style="19" customWidth="1"/>
    <col min="16" max="21" width="10.57421875" style="19" customWidth="1"/>
    <col min="22" max="22" width="4.8515625" style="19" customWidth="1"/>
    <col min="23" max="23" width="7.28125" style="19" customWidth="1"/>
    <col min="24" max="24" width="7.7109375" style="19" customWidth="1"/>
    <col min="25" max="25" width="7.00390625" style="19" customWidth="1"/>
    <col min="26" max="31" width="10.421875" style="19" customWidth="1"/>
    <col min="32" max="16384" width="8.8515625" style="19" customWidth="1"/>
  </cols>
  <sheetData>
    <row r="2" spans="5:11" ht="12.75">
      <c r="E2" s="26" t="s">
        <v>94</v>
      </c>
      <c r="F2" s="27"/>
      <c r="G2" s="69" t="s">
        <v>98</v>
      </c>
      <c r="H2" s="28"/>
      <c r="I2" s="29"/>
      <c r="J2" s="32"/>
      <c r="K2" s="70" t="s">
        <v>99</v>
      </c>
    </row>
    <row r="3" spans="2:11" ht="12.75">
      <c r="B3" s="30"/>
      <c r="C3" s="31"/>
      <c r="D3" s="31"/>
      <c r="E3" s="68" t="s">
        <v>97</v>
      </c>
      <c r="F3" s="27"/>
      <c r="G3" s="32" t="s">
        <v>75</v>
      </c>
      <c r="H3" s="28"/>
      <c r="I3" s="28"/>
      <c r="J3" s="28"/>
      <c r="K3" s="28"/>
    </row>
    <row r="4" spans="2:11" ht="13.5" customHeight="1">
      <c r="B4" s="30"/>
      <c r="C4" s="31"/>
      <c r="D4" s="31"/>
      <c r="E4" s="33" t="s">
        <v>96</v>
      </c>
      <c r="F4" s="27"/>
      <c r="G4" s="28" t="s">
        <v>76</v>
      </c>
      <c r="H4" s="28"/>
      <c r="I4" s="28"/>
      <c r="J4" s="49"/>
      <c r="K4" s="50"/>
    </row>
    <row r="5" ht="13.5" thickBot="1"/>
    <row r="6" spans="3:14" ht="13.5" thickBot="1">
      <c r="C6" s="35">
        <f ca="1">NOW()</f>
        <v>43164.07620451389</v>
      </c>
      <c r="I6" s="73" t="str">
        <f>$E$2&amp;" del "&amp;$E$3&amp;" "&amp;$E$4&amp;" "&amp;$G$2&amp;" "&amp;$J$2&amp;" "&amp;TEXT(K2,"h.mm")</f>
        <v>Elezioni Politiche del 4 Marzo 2018 Affluenze  ore 23.00</v>
      </c>
      <c r="J6" s="74"/>
      <c r="K6" s="74"/>
      <c r="L6" s="74"/>
      <c r="M6" s="74"/>
      <c r="N6" s="75"/>
    </row>
    <row r="7" spans="5:14" ht="12.75">
      <c r="E7" s="36" t="s">
        <v>0</v>
      </c>
      <c r="F7" s="37" t="s">
        <v>0</v>
      </c>
      <c r="G7" s="37" t="s">
        <v>0</v>
      </c>
      <c r="I7" s="51" t="s">
        <v>71</v>
      </c>
      <c r="J7" s="38" t="s">
        <v>72</v>
      </c>
      <c r="K7" s="38" t="s">
        <v>71</v>
      </c>
      <c r="L7" s="38" t="s">
        <v>72</v>
      </c>
      <c r="M7" s="38" t="s">
        <v>71</v>
      </c>
      <c r="N7" s="39" t="s">
        <v>72</v>
      </c>
    </row>
    <row r="8" spans="1:14" ht="13.5" thickBot="1">
      <c r="A8" s="40" t="s">
        <v>1</v>
      </c>
      <c r="B8" s="40" t="s">
        <v>2</v>
      </c>
      <c r="C8" s="40" t="s">
        <v>3</v>
      </c>
      <c r="D8" s="40" t="s">
        <v>4</v>
      </c>
      <c r="E8" s="41" t="s">
        <v>5</v>
      </c>
      <c r="F8" s="42" t="s">
        <v>74</v>
      </c>
      <c r="G8" s="42" t="s">
        <v>6</v>
      </c>
      <c r="H8" s="40" t="s">
        <v>1</v>
      </c>
      <c r="I8" s="52" t="s">
        <v>5</v>
      </c>
      <c r="J8" s="43" t="s">
        <v>5</v>
      </c>
      <c r="K8" s="43" t="s">
        <v>74</v>
      </c>
      <c r="L8" s="43" t="s">
        <v>74</v>
      </c>
      <c r="M8" s="43" t="s">
        <v>6</v>
      </c>
      <c r="N8" s="44" t="s">
        <v>6</v>
      </c>
    </row>
    <row r="9" spans="1:14" ht="12.75">
      <c r="A9" s="18">
        <v>1</v>
      </c>
      <c r="B9" s="71" t="s">
        <v>7</v>
      </c>
      <c r="C9" s="45" t="s">
        <v>8</v>
      </c>
      <c r="D9" s="18">
        <v>3</v>
      </c>
      <c r="E9" s="72">
        <v>385</v>
      </c>
      <c r="F9" s="72">
        <v>416</v>
      </c>
      <c r="G9" s="14">
        <f aca="true" t="shared" si="0" ref="G9:G57">SUM(E9:F9)</f>
        <v>801</v>
      </c>
      <c r="H9" s="18">
        <v>1</v>
      </c>
      <c r="I9" s="64">
        <v>270</v>
      </c>
      <c r="J9" s="53">
        <f aca="true" t="shared" si="1" ref="J9:J40">(I9/E9)</f>
        <v>0.7012987012987013</v>
      </c>
      <c r="K9" s="64">
        <v>288</v>
      </c>
      <c r="L9" s="53">
        <f aca="true" t="shared" si="2" ref="L9:L40">(K9/F9)</f>
        <v>0.6923076923076923</v>
      </c>
      <c r="M9" s="67">
        <f>SUM(I9+K9)</f>
        <v>558</v>
      </c>
      <c r="N9" s="16">
        <f aca="true" t="shared" si="3" ref="N9:N40">(M9/G9)</f>
        <v>0.6966292134831461</v>
      </c>
    </row>
    <row r="10" spans="1:14" ht="12.75">
      <c r="A10" s="18">
        <v>2</v>
      </c>
      <c r="B10" s="71" t="s">
        <v>7</v>
      </c>
      <c r="C10" s="45" t="s">
        <v>8</v>
      </c>
      <c r="D10" s="18">
        <v>3</v>
      </c>
      <c r="E10" s="72">
        <v>268</v>
      </c>
      <c r="F10" s="72">
        <v>420</v>
      </c>
      <c r="G10" s="14">
        <f t="shared" si="0"/>
        <v>688</v>
      </c>
      <c r="H10" s="18">
        <v>2</v>
      </c>
      <c r="I10" s="64">
        <v>190</v>
      </c>
      <c r="J10" s="53">
        <f t="shared" si="1"/>
        <v>0.7089552238805971</v>
      </c>
      <c r="K10" s="64">
        <v>231</v>
      </c>
      <c r="L10" s="53">
        <f t="shared" si="2"/>
        <v>0.55</v>
      </c>
      <c r="M10" s="67">
        <f aca="true" t="shared" si="4" ref="M10:M57">SUM(I10+K10)</f>
        <v>421</v>
      </c>
      <c r="N10" s="16">
        <f t="shared" si="3"/>
        <v>0.6119186046511628</v>
      </c>
    </row>
    <row r="11" spans="1:14" ht="12.75">
      <c r="A11" s="18">
        <v>3</v>
      </c>
      <c r="B11" s="71" t="s">
        <v>100</v>
      </c>
      <c r="C11" s="18" t="s">
        <v>12</v>
      </c>
      <c r="D11" s="18">
        <v>4</v>
      </c>
      <c r="E11" s="72">
        <v>282</v>
      </c>
      <c r="F11" s="72">
        <v>305</v>
      </c>
      <c r="G11" s="14">
        <f t="shared" si="0"/>
        <v>587</v>
      </c>
      <c r="H11" s="18">
        <v>3</v>
      </c>
      <c r="I11" s="64">
        <v>169</v>
      </c>
      <c r="J11" s="53">
        <f t="shared" si="1"/>
        <v>0.599290780141844</v>
      </c>
      <c r="K11" s="64">
        <v>193</v>
      </c>
      <c r="L11" s="53">
        <f t="shared" si="2"/>
        <v>0.6327868852459017</v>
      </c>
      <c r="M11" s="67">
        <f t="shared" si="4"/>
        <v>362</v>
      </c>
      <c r="N11" s="16">
        <f t="shared" si="3"/>
        <v>0.616695059625213</v>
      </c>
    </row>
    <row r="12" spans="1:14" ht="12.75">
      <c r="A12" s="18">
        <v>4</v>
      </c>
      <c r="B12" s="18" t="s">
        <v>10</v>
      </c>
      <c r="C12" s="18" t="s">
        <v>11</v>
      </c>
      <c r="D12" s="18">
        <v>48</v>
      </c>
      <c r="E12" s="72">
        <v>272</v>
      </c>
      <c r="F12" s="72">
        <v>373</v>
      </c>
      <c r="G12" s="14">
        <f t="shared" si="0"/>
        <v>645</v>
      </c>
      <c r="H12" s="18">
        <v>4</v>
      </c>
      <c r="I12" s="64">
        <v>209</v>
      </c>
      <c r="J12" s="53">
        <f t="shared" si="1"/>
        <v>0.7683823529411765</v>
      </c>
      <c r="K12" s="64">
        <v>272</v>
      </c>
      <c r="L12" s="53">
        <f t="shared" si="2"/>
        <v>0.7292225201072386</v>
      </c>
      <c r="M12" s="67">
        <f t="shared" si="4"/>
        <v>481</v>
      </c>
      <c r="N12" s="16">
        <f t="shared" si="3"/>
        <v>0.7457364341085271</v>
      </c>
    </row>
    <row r="13" spans="1:14" ht="12.75">
      <c r="A13" s="18">
        <v>5</v>
      </c>
      <c r="B13" s="18" t="s">
        <v>10</v>
      </c>
      <c r="C13" s="18" t="s">
        <v>11</v>
      </c>
      <c r="D13" s="18">
        <v>48</v>
      </c>
      <c r="E13" s="72">
        <v>283</v>
      </c>
      <c r="F13" s="72">
        <v>330</v>
      </c>
      <c r="G13" s="14">
        <f t="shared" si="0"/>
        <v>613</v>
      </c>
      <c r="H13" s="18">
        <v>5</v>
      </c>
      <c r="I13" s="64">
        <v>200</v>
      </c>
      <c r="J13" s="53">
        <f t="shared" si="1"/>
        <v>0.7067137809187279</v>
      </c>
      <c r="K13" s="64">
        <v>208</v>
      </c>
      <c r="L13" s="53">
        <f t="shared" si="2"/>
        <v>0.6303030303030303</v>
      </c>
      <c r="M13" s="67">
        <f t="shared" si="4"/>
        <v>408</v>
      </c>
      <c r="N13" s="16">
        <f t="shared" si="3"/>
        <v>0.6655791190864601</v>
      </c>
    </row>
    <row r="14" spans="1:14" ht="12.75">
      <c r="A14" s="18">
        <v>6</v>
      </c>
      <c r="B14" s="18" t="s">
        <v>10</v>
      </c>
      <c r="C14" s="18" t="s">
        <v>11</v>
      </c>
      <c r="D14" s="18">
        <v>48</v>
      </c>
      <c r="E14" s="72">
        <v>338</v>
      </c>
      <c r="F14" s="72">
        <v>356</v>
      </c>
      <c r="G14" s="14">
        <f t="shared" si="0"/>
        <v>694</v>
      </c>
      <c r="H14" s="18">
        <v>6</v>
      </c>
      <c r="I14" s="64">
        <v>255</v>
      </c>
      <c r="J14" s="53">
        <f t="shared" si="1"/>
        <v>0.7544378698224852</v>
      </c>
      <c r="K14" s="64">
        <v>241</v>
      </c>
      <c r="L14" s="53">
        <f t="shared" si="2"/>
        <v>0.6769662921348315</v>
      </c>
      <c r="M14" s="67">
        <f t="shared" si="4"/>
        <v>496</v>
      </c>
      <c r="N14" s="16">
        <f t="shared" si="3"/>
        <v>0.7146974063400576</v>
      </c>
    </row>
    <row r="15" spans="1:14" ht="12.75">
      <c r="A15" s="18">
        <v>7</v>
      </c>
      <c r="B15" s="18" t="s">
        <v>10</v>
      </c>
      <c r="C15" s="18" t="s">
        <v>11</v>
      </c>
      <c r="D15" s="18">
        <v>48</v>
      </c>
      <c r="E15" s="72">
        <v>308</v>
      </c>
      <c r="F15" s="72">
        <v>352</v>
      </c>
      <c r="G15" s="14">
        <f t="shared" si="0"/>
        <v>660</v>
      </c>
      <c r="H15" s="18">
        <v>7</v>
      </c>
      <c r="I15" s="64">
        <v>220</v>
      </c>
      <c r="J15" s="53">
        <f t="shared" si="1"/>
        <v>0.7142857142857143</v>
      </c>
      <c r="K15" s="64">
        <v>227</v>
      </c>
      <c r="L15" s="53">
        <f t="shared" si="2"/>
        <v>0.6448863636363636</v>
      </c>
      <c r="M15" s="67">
        <f t="shared" si="4"/>
        <v>447</v>
      </c>
      <c r="N15" s="16">
        <f t="shared" si="3"/>
        <v>0.6772727272727272</v>
      </c>
    </row>
    <row r="16" spans="1:14" ht="12.75">
      <c r="A16" s="18">
        <v>8</v>
      </c>
      <c r="B16" s="71" t="s">
        <v>100</v>
      </c>
      <c r="C16" s="18" t="s">
        <v>12</v>
      </c>
      <c r="D16" s="18">
        <v>4</v>
      </c>
      <c r="E16" s="72">
        <v>311</v>
      </c>
      <c r="F16" s="72">
        <v>334</v>
      </c>
      <c r="G16" s="14">
        <f t="shared" si="0"/>
        <v>645</v>
      </c>
      <c r="H16" s="18">
        <v>8</v>
      </c>
      <c r="I16" s="64">
        <v>231</v>
      </c>
      <c r="J16" s="53">
        <f t="shared" si="1"/>
        <v>0.7427652733118971</v>
      </c>
      <c r="K16" s="64">
        <v>255</v>
      </c>
      <c r="L16" s="53">
        <f t="shared" si="2"/>
        <v>0.7634730538922155</v>
      </c>
      <c r="M16" s="67">
        <f t="shared" si="4"/>
        <v>486</v>
      </c>
      <c r="N16" s="16">
        <f t="shared" si="3"/>
        <v>0.7534883720930232</v>
      </c>
    </row>
    <row r="17" spans="1:14" ht="12.75">
      <c r="A17" s="18">
        <v>9</v>
      </c>
      <c r="B17" s="18" t="s">
        <v>13</v>
      </c>
      <c r="C17" s="18" t="s">
        <v>14</v>
      </c>
      <c r="D17" s="18">
        <v>7</v>
      </c>
      <c r="E17" s="72">
        <v>408</v>
      </c>
      <c r="F17" s="72">
        <v>452</v>
      </c>
      <c r="G17" s="14">
        <f t="shared" si="0"/>
        <v>860</v>
      </c>
      <c r="H17" s="18">
        <v>9</v>
      </c>
      <c r="I17" s="64">
        <v>291</v>
      </c>
      <c r="J17" s="53">
        <f t="shared" si="1"/>
        <v>0.7132352941176471</v>
      </c>
      <c r="K17" s="64">
        <v>304</v>
      </c>
      <c r="L17" s="53">
        <f t="shared" si="2"/>
        <v>0.672566371681416</v>
      </c>
      <c r="M17" s="67">
        <f t="shared" si="4"/>
        <v>595</v>
      </c>
      <c r="N17" s="16">
        <f t="shared" si="3"/>
        <v>0.6918604651162791</v>
      </c>
    </row>
    <row r="18" spans="1:14" ht="12.75">
      <c r="A18" s="18" t="s">
        <v>15</v>
      </c>
      <c r="B18" s="18" t="s">
        <v>16</v>
      </c>
      <c r="C18" s="18" t="s">
        <v>17</v>
      </c>
      <c r="D18" s="18">
        <v>17</v>
      </c>
      <c r="E18" s="72">
        <v>347</v>
      </c>
      <c r="F18" s="72">
        <v>403</v>
      </c>
      <c r="G18" s="14">
        <f t="shared" si="0"/>
        <v>750</v>
      </c>
      <c r="H18" s="18" t="s">
        <v>15</v>
      </c>
      <c r="I18" s="64">
        <v>284</v>
      </c>
      <c r="J18" s="53">
        <f t="shared" si="1"/>
        <v>0.8184438040345822</v>
      </c>
      <c r="K18" s="64">
        <v>287</v>
      </c>
      <c r="L18" s="53">
        <f t="shared" si="2"/>
        <v>0.7121588089330024</v>
      </c>
      <c r="M18" s="67">
        <f t="shared" si="4"/>
        <v>571</v>
      </c>
      <c r="N18" s="16">
        <f t="shared" si="3"/>
        <v>0.7613333333333333</v>
      </c>
    </row>
    <row r="19" spans="1:14" ht="12.75">
      <c r="A19" s="18" t="s">
        <v>18</v>
      </c>
      <c r="B19" s="18" t="s">
        <v>16</v>
      </c>
      <c r="C19" s="18" t="s">
        <v>17</v>
      </c>
      <c r="D19" s="18">
        <v>17</v>
      </c>
      <c r="E19" s="72">
        <v>325</v>
      </c>
      <c r="F19" s="72">
        <v>396</v>
      </c>
      <c r="G19" s="14">
        <f>SUM(E19:F19)</f>
        <v>721</v>
      </c>
      <c r="H19" s="18" t="s">
        <v>18</v>
      </c>
      <c r="I19" s="64">
        <v>238</v>
      </c>
      <c r="J19" s="53">
        <f t="shared" si="1"/>
        <v>0.7323076923076923</v>
      </c>
      <c r="K19" s="64">
        <v>278</v>
      </c>
      <c r="L19" s="53">
        <f t="shared" si="2"/>
        <v>0.702020202020202</v>
      </c>
      <c r="M19" s="67">
        <f t="shared" si="4"/>
        <v>516</v>
      </c>
      <c r="N19" s="16">
        <f t="shared" si="3"/>
        <v>0.7156726768377254</v>
      </c>
    </row>
    <row r="20" spans="1:14" ht="12.75">
      <c r="A20" s="18" t="s">
        <v>19</v>
      </c>
      <c r="B20" s="18" t="s">
        <v>16</v>
      </c>
      <c r="C20" s="18" t="s">
        <v>17</v>
      </c>
      <c r="D20" s="18">
        <v>17</v>
      </c>
      <c r="E20" s="72">
        <v>343</v>
      </c>
      <c r="F20" s="72">
        <v>405</v>
      </c>
      <c r="G20" s="14">
        <f t="shared" si="0"/>
        <v>748</v>
      </c>
      <c r="H20" s="18" t="s">
        <v>19</v>
      </c>
      <c r="I20" s="64">
        <v>235</v>
      </c>
      <c r="J20" s="53">
        <f t="shared" si="1"/>
        <v>0.685131195335277</v>
      </c>
      <c r="K20" s="64">
        <v>280</v>
      </c>
      <c r="L20" s="53">
        <f t="shared" si="2"/>
        <v>0.691358024691358</v>
      </c>
      <c r="M20" s="67">
        <f t="shared" si="4"/>
        <v>515</v>
      </c>
      <c r="N20" s="16">
        <f t="shared" si="3"/>
        <v>0.6885026737967914</v>
      </c>
    </row>
    <row r="21" spans="1:14" ht="12.75">
      <c r="A21" s="18" t="s">
        <v>20</v>
      </c>
      <c r="B21" s="71" t="s">
        <v>101</v>
      </c>
      <c r="C21" s="18" t="s">
        <v>21</v>
      </c>
      <c r="D21" s="18">
        <v>6</v>
      </c>
      <c r="E21" s="72">
        <v>286</v>
      </c>
      <c r="F21" s="72">
        <v>371</v>
      </c>
      <c r="G21" s="14">
        <f t="shared" si="0"/>
        <v>657</v>
      </c>
      <c r="H21" s="18" t="s">
        <v>20</v>
      </c>
      <c r="I21" s="64">
        <v>217</v>
      </c>
      <c r="J21" s="53">
        <f t="shared" si="1"/>
        <v>0.7587412587412588</v>
      </c>
      <c r="K21" s="64">
        <v>242</v>
      </c>
      <c r="L21" s="53">
        <f t="shared" si="2"/>
        <v>0.6522911051212938</v>
      </c>
      <c r="M21" s="67">
        <f t="shared" si="4"/>
        <v>459</v>
      </c>
      <c r="N21" s="16">
        <f t="shared" si="3"/>
        <v>0.6986301369863014</v>
      </c>
    </row>
    <row r="22" spans="1:14" ht="12.75">
      <c r="A22" s="18" t="s">
        <v>22</v>
      </c>
      <c r="B22" s="71" t="s">
        <v>101</v>
      </c>
      <c r="C22" s="18" t="s">
        <v>21</v>
      </c>
      <c r="D22" s="18" t="s">
        <v>23</v>
      </c>
      <c r="E22" s="72">
        <v>315</v>
      </c>
      <c r="F22" s="72">
        <v>404</v>
      </c>
      <c r="G22" s="14">
        <f t="shared" si="0"/>
        <v>719</v>
      </c>
      <c r="H22" s="18" t="s">
        <v>22</v>
      </c>
      <c r="I22" s="64">
        <v>241</v>
      </c>
      <c r="J22" s="53">
        <f t="shared" si="1"/>
        <v>0.765079365079365</v>
      </c>
      <c r="K22" s="64">
        <v>278</v>
      </c>
      <c r="L22" s="53">
        <f t="shared" si="2"/>
        <v>0.6881188118811881</v>
      </c>
      <c r="M22" s="67">
        <f t="shared" si="4"/>
        <v>519</v>
      </c>
      <c r="N22" s="16">
        <f t="shared" si="3"/>
        <v>0.721835883171071</v>
      </c>
    </row>
    <row r="23" spans="1:14" ht="12.75">
      <c r="A23" s="18" t="s">
        <v>9</v>
      </c>
      <c r="B23" s="71" t="s">
        <v>101</v>
      </c>
      <c r="C23" s="18" t="s">
        <v>21</v>
      </c>
      <c r="D23" s="18" t="s">
        <v>23</v>
      </c>
      <c r="E23" s="72">
        <v>284</v>
      </c>
      <c r="F23" s="72">
        <v>362</v>
      </c>
      <c r="G23" s="14">
        <f t="shared" si="0"/>
        <v>646</v>
      </c>
      <c r="H23" s="18" t="s">
        <v>9</v>
      </c>
      <c r="I23" s="64">
        <v>208</v>
      </c>
      <c r="J23" s="53">
        <f t="shared" si="1"/>
        <v>0.7323943661971831</v>
      </c>
      <c r="K23" s="64">
        <v>248</v>
      </c>
      <c r="L23" s="53">
        <f t="shared" si="2"/>
        <v>0.6850828729281768</v>
      </c>
      <c r="M23" s="67">
        <f t="shared" si="4"/>
        <v>456</v>
      </c>
      <c r="N23" s="16">
        <f t="shared" si="3"/>
        <v>0.7058823529411765</v>
      </c>
    </row>
    <row r="24" spans="1:14" ht="12.75">
      <c r="A24" s="18" t="s">
        <v>24</v>
      </c>
      <c r="B24" s="71" t="s">
        <v>101</v>
      </c>
      <c r="C24" s="18" t="s">
        <v>21</v>
      </c>
      <c r="D24" s="18">
        <v>5</v>
      </c>
      <c r="E24" s="72">
        <v>285</v>
      </c>
      <c r="F24" s="72">
        <v>382</v>
      </c>
      <c r="G24" s="14">
        <f t="shared" si="0"/>
        <v>667</v>
      </c>
      <c r="H24" s="18" t="s">
        <v>24</v>
      </c>
      <c r="I24" s="64">
        <v>203</v>
      </c>
      <c r="J24" s="53">
        <f t="shared" si="1"/>
        <v>0.712280701754386</v>
      </c>
      <c r="K24" s="64">
        <v>251</v>
      </c>
      <c r="L24" s="53">
        <f t="shared" si="2"/>
        <v>0.6570680628272252</v>
      </c>
      <c r="M24" s="67">
        <f t="shared" si="4"/>
        <v>454</v>
      </c>
      <c r="N24" s="16">
        <f t="shared" si="3"/>
        <v>0.6806596701649176</v>
      </c>
    </row>
    <row r="25" spans="1:14" ht="12.75">
      <c r="A25" s="18" t="s">
        <v>25</v>
      </c>
      <c r="B25" s="71" t="s">
        <v>101</v>
      </c>
      <c r="C25" s="18" t="s">
        <v>21</v>
      </c>
      <c r="D25" s="18">
        <v>5</v>
      </c>
      <c r="E25" s="72">
        <v>256</v>
      </c>
      <c r="F25" s="72">
        <v>340</v>
      </c>
      <c r="G25" s="14">
        <f t="shared" si="0"/>
        <v>596</v>
      </c>
      <c r="H25" s="18" t="s">
        <v>25</v>
      </c>
      <c r="I25" s="64">
        <v>200</v>
      </c>
      <c r="J25" s="53">
        <f t="shared" si="1"/>
        <v>0.78125</v>
      </c>
      <c r="K25" s="64">
        <v>251</v>
      </c>
      <c r="L25" s="53">
        <f t="shared" si="2"/>
        <v>0.7382352941176471</v>
      </c>
      <c r="M25" s="67">
        <f t="shared" si="4"/>
        <v>451</v>
      </c>
      <c r="N25" s="16">
        <f t="shared" si="3"/>
        <v>0.7567114093959731</v>
      </c>
    </row>
    <row r="26" spans="1:14" ht="12.75">
      <c r="A26" s="18" t="s">
        <v>26</v>
      </c>
      <c r="B26" s="18" t="s">
        <v>77</v>
      </c>
      <c r="C26" s="18" t="s">
        <v>27</v>
      </c>
      <c r="D26" s="18">
        <v>33</v>
      </c>
      <c r="E26" s="72">
        <v>296</v>
      </c>
      <c r="F26" s="72">
        <v>326</v>
      </c>
      <c r="G26" s="14">
        <f t="shared" si="0"/>
        <v>622</v>
      </c>
      <c r="H26" s="18" t="s">
        <v>26</v>
      </c>
      <c r="I26" s="64">
        <v>224</v>
      </c>
      <c r="J26" s="53">
        <f t="shared" si="1"/>
        <v>0.7567567567567568</v>
      </c>
      <c r="K26" s="64">
        <v>225</v>
      </c>
      <c r="L26" s="53">
        <f t="shared" si="2"/>
        <v>0.6901840490797546</v>
      </c>
      <c r="M26" s="67">
        <f t="shared" si="4"/>
        <v>449</v>
      </c>
      <c r="N26" s="16">
        <f t="shared" si="3"/>
        <v>0.7218649517684887</v>
      </c>
    </row>
    <row r="27" spans="1:14" ht="12.75">
      <c r="A27" s="18" t="s">
        <v>28</v>
      </c>
      <c r="B27" s="18" t="s">
        <v>77</v>
      </c>
      <c r="C27" s="18" t="s">
        <v>27</v>
      </c>
      <c r="D27" s="18">
        <v>33</v>
      </c>
      <c r="E27" s="72">
        <v>304</v>
      </c>
      <c r="F27" s="72">
        <v>358</v>
      </c>
      <c r="G27" s="14">
        <f t="shared" si="0"/>
        <v>662</v>
      </c>
      <c r="H27" s="18" t="s">
        <v>28</v>
      </c>
      <c r="I27" s="64">
        <v>226</v>
      </c>
      <c r="J27" s="53">
        <f t="shared" si="1"/>
        <v>0.743421052631579</v>
      </c>
      <c r="K27" s="64">
        <v>248</v>
      </c>
      <c r="L27" s="53">
        <f t="shared" si="2"/>
        <v>0.6927374301675978</v>
      </c>
      <c r="M27" s="67">
        <f t="shared" si="4"/>
        <v>474</v>
      </c>
      <c r="N27" s="16">
        <f t="shared" si="3"/>
        <v>0.716012084592145</v>
      </c>
    </row>
    <row r="28" spans="1:14" ht="12.75">
      <c r="A28" s="18" t="s">
        <v>29</v>
      </c>
      <c r="B28" s="71" t="s">
        <v>102</v>
      </c>
      <c r="C28" s="18" t="s">
        <v>30</v>
      </c>
      <c r="D28" s="18"/>
      <c r="E28" s="72">
        <v>337</v>
      </c>
      <c r="F28" s="72">
        <v>365</v>
      </c>
      <c r="G28" s="14">
        <f t="shared" si="0"/>
        <v>702</v>
      </c>
      <c r="H28" s="18" t="s">
        <v>29</v>
      </c>
      <c r="I28" s="64">
        <v>255</v>
      </c>
      <c r="J28" s="53">
        <f t="shared" si="1"/>
        <v>0.7566765578635015</v>
      </c>
      <c r="K28" s="64">
        <v>261</v>
      </c>
      <c r="L28" s="53">
        <f t="shared" si="2"/>
        <v>0.7150684931506849</v>
      </c>
      <c r="M28" s="67">
        <f t="shared" si="4"/>
        <v>516</v>
      </c>
      <c r="N28" s="16">
        <f t="shared" si="3"/>
        <v>0.7350427350427351</v>
      </c>
    </row>
    <row r="29" spans="1:14" ht="12.75">
      <c r="A29" s="18" t="s">
        <v>31</v>
      </c>
      <c r="B29" s="71" t="s">
        <v>102</v>
      </c>
      <c r="C29" s="18" t="s">
        <v>30</v>
      </c>
      <c r="D29" s="18"/>
      <c r="E29" s="72">
        <v>349</v>
      </c>
      <c r="F29" s="72">
        <v>367</v>
      </c>
      <c r="G29" s="14">
        <f t="shared" si="0"/>
        <v>716</v>
      </c>
      <c r="H29" s="18" t="s">
        <v>31</v>
      </c>
      <c r="I29" s="64">
        <v>266</v>
      </c>
      <c r="J29" s="53">
        <f t="shared" si="1"/>
        <v>0.7621776504297995</v>
      </c>
      <c r="K29" s="64">
        <v>252</v>
      </c>
      <c r="L29" s="53">
        <f t="shared" si="2"/>
        <v>0.6866485013623979</v>
      </c>
      <c r="M29" s="67">
        <f t="shared" si="4"/>
        <v>518</v>
      </c>
      <c r="N29" s="16">
        <f t="shared" si="3"/>
        <v>0.723463687150838</v>
      </c>
    </row>
    <row r="30" spans="1:14" ht="12.75">
      <c r="A30" s="18" t="s">
        <v>32</v>
      </c>
      <c r="B30" s="71" t="s">
        <v>102</v>
      </c>
      <c r="C30" s="18" t="s">
        <v>30</v>
      </c>
      <c r="D30" s="18"/>
      <c r="E30" s="72">
        <v>301</v>
      </c>
      <c r="F30" s="72">
        <v>311</v>
      </c>
      <c r="G30" s="14">
        <f t="shared" si="0"/>
        <v>612</v>
      </c>
      <c r="H30" s="18" t="s">
        <v>32</v>
      </c>
      <c r="I30" s="64">
        <v>209</v>
      </c>
      <c r="J30" s="53">
        <f t="shared" si="1"/>
        <v>0.6943521594684385</v>
      </c>
      <c r="K30" s="64">
        <v>199</v>
      </c>
      <c r="L30" s="53">
        <f t="shared" si="2"/>
        <v>0.639871382636656</v>
      </c>
      <c r="M30" s="67">
        <f t="shared" si="4"/>
        <v>408</v>
      </c>
      <c r="N30" s="16">
        <f t="shared" si="3"/>
        <v>0.6666666666666666</v>
      </c>
    </row>
    <row r="31" spans="1:14" ht="12.75">
      <c r="A31" s="18" t="s">
        <v>33</v>
      </c>
      <c r="B31" s="71" t="s">
        <v>102</v>
      </c>
      <c r="C31" s="18" t="s">
        <v>30</v>
      </c>
      <c r="D31" s="18"/>
      <c r="E31" s="72">
        <v>304</v>
      </c>
      <c r="F31" s="72">
        <v>334</v>
      </c>
      <c r="G31" s="14">
        <f t="shared" si="0"/>
        <v>638</v>
      </c>
      <c r="H31" s="18" t="s">
        <v>33</v>
      </c>
      <c r="I31" s="64">
        <v>234</v>
      </c>
      <c r="J31" s="53">
        <f t="shared" si="1"/>
        <v>0.7697368421052632</v>
      </c>
      <c r="K31" s="64">
        <v>231</v>
      </c>
      <c r="L31" s="53">
        <f t="shared" si="2"/>
        <v>0.6916167664670658</v>
      </c>
      <c r="M31" s="67">
        <f t="shared" si="4"/>
        <v>465</v>
      </c>
      <c r="N31" s="16">
        <f t="shared" si="3"/>
        <v>0.7288401253918495</v>
      </c>
    </row>
    <row r="32" spans="1:14" ht="12.75">
      <c r="A32" s="18" t="s">
        <v>34</v>
      </c>
      <c r="B32" s="18" t="s">
        <v>35</v>
      </c>
      <c r="C32" s="18" t="s">
        <v>36</v>
      </c>
      <c r="D32" s="18"/>
      <c r="E32" s="72">
        <v>394</v>
      </c>
      <c r="F32" s="72">
        <v>441</v>
      </c>
      <c r="G32" s="14">
        <f t="shared" si="0"/>
        <v>835</v>
      </c>
      <c r="H32" s="18" t="s">
        <v>34</v>
      </c>
      <c r="I32" s="64">
        <v>293</v>
      </c>
      <c r="J32" s="53">
        <f t="shared" si="1"/>
        <v>0.7436548223350253</v>
      </c>
      <c r="K32" s="64">
        <v>314</v>
      </c>
      <c r="L32" s="53">
        <f t="shared" si="2"/>
        <v>0.7120181405895691</v>
      </c>
      <c r="M32" s="67">
        <f t="shared" si="4"/>
        <v>607</v>
      </c>
      <c r="N32" s="16">
        <f t="shared" si="3"/>
        <v>0.7269461077844311</v>
      </c>
    </row>
    <row r="33" spans="1:14" ht="12.75">
      <c r="A33" s="18" t="s">
        <v>37</v>
      </c>
      <c r="B33" s="18" t="s">
        <v>35</v>
      </c>
      <c r="C33" s="18" t="s">
        <v>36</v>
      </c>
      <c r="D33" s="18"/>
      <c r="E33" s="72">
        <v>383</v>
      </c>
      <c r="F33" s="72">
        <v>446</v>
      </c>
      <c r="G33" s="14">
        <f t="shared" si="0"/>
        <v>829</v>
      </c>
      <c r="H33" s="18" t="s">
        <v>37</v>
      </c>
      <c r="I33" s="64">
        <v>264</v>
      </c>
      <c r="J33" s="53">
        <f t="shared" si="1"/>
        <v>0.6892950391644909</v>
      </c>
      <c r="K33" s="64">
        <v>289</v>
      </c>
      <c r="L33" s="53">
        <f t="shared" si="2"/>
        <v>0.647982062780269</v>
      </c>
      <c r="M33" s="67">
        <f t="shared" si="4"/>
        <v>553</v>
      </c>
      <c r="N33" s="16">
        <f t="shared" si="3"/>
        <v>0.6670687575392038</v>
      </c>
    </row>
    <row r="34" spans="1:14" ht="12.75">
      <c r="A34" s="18" t="s">
        <v>38</v>
      </c>
      <c r="B34" s="18" t="s">
        <v>35</v>
      </c>
      <c r="C34" s="18" t="s">
        <v>36</v>
      </c>
      <c r="D34" s="18"/>
      <c r="E34" s="72">
        <v>358</v>
      </c>
      <c r="F34" s="72">
        <v>406</v>
      </c>
      <c r="G34" s="14">
        <f t="shared" si="0"/>
        <v>764</v>
      </c>
      <c r="H34" s="18" t="s">
        <v>38</v>
      </c>
      <c r="I34" s="64">
        <v>269</v>
      </c>
      <c r="J34" s="53">
        <f t="shared" si="1"/>
        <v>0.7513966480446927</v>
      </c>
      <c r="K34" s="64">
        <v>284</v>
      </c>
      <c r="L34" s="53">
        <f t="shared" si="2"/>
        <v>0.6995073891625616</v>
      </c>
      <c r="M34" s="67">
        <f t="shared" si="4"/>
        <v>553</v>
      </c>
      <c r="N34" s="16">
        <f t="shared" si="3"/>
        <v>0.7238219895287958</v>
      </c>
    </row>
    <row r="35" spans="1:14" ht="12.75">
      <c r="A35" s="18" t="s">
        <v>39</v>
      </c>
      <c r="B35" s="71" t="s">
        <v>103</v>
      </c>
      <c r="C35" s="71" t="s">
        <v>104</v>
      </c>
      <c r="D35" s="18"/>
      <c r="E35" s="72">
        <v>291</v>
      </c>
      <c r="F35" s="72">
        <v>319</v>
      </c>
      <c r="G35" s="14">
        <f t="shared" si="0"/>
        <v>610</v>
      </c>
      <c r="H35" s="18" t="s">
        <v>39</v>
      </c>
      <c r="I35" s="64">
        <v>218</v>
      </c>
      <c r="J35" s="53">
        <f t="shared" si="1"/>
        <v>0.7491408934707904</v>
      </c>
      <c r="K35" s="64">
        <v>206</v>
      </c>
      <c r="L35" s="53">
        <f t="shared" si="2"/>
        <v>0.64576802507837</v>
      </c>
      <c r="M35" s="67">
        <f t="shared" si="4"/>
        <v>424</v>
      </c>
      <c r="N35" s="16">
        <f t="shared" si="3"/>
        <v>0.6950819672131148</v>
      </c>
    </row>
    <row r="36" spans="1:14" ht="12.75">
      <c r="A36" s="18" t="s">
        <v>40</v>
      </c>
      <c r="B36" s="71" t="s">
        <v>103</v>
      </c>
      <c r="C36" s="71" t="s">
        <v>104</v>
      </c>
      <c r="D36" s="18"/>
      <c r="E36" s="72">
        <v>269</v>
      </c>
      <c r="F36" s="72">
        <v>303</v>
      </c>
      <c r="G36" s="14">
        <f t="shared" si="0"/>
        <v>572</v>
      </c>
      <c r="H36" s="18" t="s">
        <v>40</v>
      </c>
      <c r="I36" s="64">
        <v>177</v>
      </c>
      <c r="J36" s="53">
        <f t="shared" si="1"/>
        <v>0.6579925650557621</v>
      </c>
      <c r="K36" s="64">
        <v>155</v>
      </c>
      <c r="L36" s="53">
        <f t="shared" si="2"/>
        <v>0.5115511551155115</v>
      </c>
      <c r="M36" s="67">
        <f t="shared" si="4"/>
        <v>332</v>
      </c>
      <c r="N36" s="16">
        <f t="shared" si="3"/>
        <v>0.5804195804195804</v>
      </c>
    </row>
    <row r="37" spans="1:14" ht="12.75">
      <c r="A37" s="18" t="s">
        <v>41</v>
      </c>
      <c r="B37" s="71" t="s">
        <v>105</v>
      </c>
      <c r="C37" s="18" t="s">
        <v>42</v>
      </c>
      <c r="D37" s="18">
        <v>3</v>
      </c>
      <c r="E37" s="72">
        <v>270</v>
      </c>
      <c r="F37" s="72">
        <v>326</v>
      </c>
      <c r="G37" s="14">
        <f t="shared" si="0"/>
        <v>596</v>
      </c>
      <c r="H37" s="18" t="s">
        <v>41</v>
      </c>
      <c r="I37" s="64">
        <v>213</v>
      </c>
      <c r="J37" s="53">
        <f t="shared" si="1"/>
        <v>0.7888888888888889</v>
      </c>
      <c r="K37" s="64">
        <v>240</v>
      </c>
      <c r="L37" s="53">
        <f t="shared" si="2"/>
        <v>0.7361963190184049</v>
      </c>
      <c r="M37" s="67">
        <f t="shared" si="4"/>
        <v>453</v>
      </c>
      <c r="N37" s="16">
        <f t="shared" si="3"/>
        <v>0.7600671140939598</v>
      </c>
    </row>
    <row r="38" spans="1:14" ht="12.75">
      <c r="A38" s="18" t="s">
        <v>43</v>
      </c>
      <c r="B38" s="71" t="s">
        <v>105</v>
      </c>
      <c r="C38" s="18" t="s">
        <v>42</v>
      </c>
      <c r="D38" s="18">
        <v>3</v>
      </c>
      <c r="E38" s="72">
        <v>298</v>
      </c>
      <c r="F38" s="72">
        <v>347</v>
      </c>
      <c r="G38" s="14">
        <f t="shared" si="0"/>
        <v>645</v>
      </c>
      <c r="H38" s="18" t="s">
        <v>43</v>
      </c>
      <c r="I38" s="64">
        <v>225</v>
      </c>
      <c r="J38" s="53">
        <f t="shared" si="1"/>
        <v>0.7550335570469798</v>
      </c>
      <c r="K38" s="64">
        <v>231</v>
      </c>
      <c r="L38" s="53">
        <f t="shared" si="2"/>
        <v>0.6657060518731989</v>
      </c>
      <c r="M38" s="67">
        <f t="shared" si="4"/>
        <v>456</v>
      </c>
      <c r="N38" s="16">
        <f t="shared" si="3"/>
        <v>0.7069767441860465</v>
      </c>
    </row>
    <row r="39" spans="1:14" ht="12.75">
      <c r="A39" s="18" t="s">
        <v>44</v>
      </c>
      <c r="B39" s="71" t="s">
        <v>105</v>
      </c>
      <c r="C39" s="18" t="s">
        <v>42</v>
      </c>
      <c r="D39" s="18">
        <v>3</v>
      </c>
      <c r="E39" s="72">
        <v>345</v>
      </c>
      <c r="F39" s="72">
        <v>345</v>
      </c>
      <c r="G39" s="14">
        <f t="shared" si="0"/>
        <v>690</v>
      </c>
      <c r="H39" s="18" t="s">
        <v>44</v>
      </c>
      <c r="I39" s="64">
        <v>279</v>
      </c>
      <c r="J39" s="53">
        <f t="shared" si="1"/>
        <v>0.808695652173913</v>
      </c>
      <c r="K39" s="64">
        <v>258</v>
      </c>
      <c r="L39" s="53">
        <f t="shared" si="2"/>
        <v>0.7478260869565218</v>
      </c>
      <c r="M39" s="67">
        <f t="shared" si="4"/>
        <v>537</v>
      </c>
      <c r="N39" s="16">
        <f t="shared" si="3"/>
        <v>0.7782608695652173</v>
      </c>
    </row>
    <row r="40" spans="1:14" ht="12.75">
      <c r="A40" s="18" t="s">
        <v>45</v>
      </c>
      <c r="B40" s="18" t="s">
        <v>46</v>
      </c>
      <c r="C40" s="18" t="s">
        <v>47</v>
      </c>
      <c r="D40" s="18"/>
      <c r="E40" s="72">
        <v>259</v>
      </c>
      <c r="F40" s="72">
        <v>312</v>
      </c>
      <c r="G40" s="14">
        <f t="shared" si="0"/>
        <v>571</v>
      </c>
      <c r="H40" s="18" t="s">
        <v>45</v>
      </c>
      <c r="I40" s="64">
        <v>193</v>
      </c>
      <c r="J40" s="53">
        <f t="shared" si="1"/>
        <v>0.7451737451737451</v>
      </c>
      <c r="K40" s="64">
        <v>207</v>
      </c>
      <c r="L40" s="53">
        <f t="shared" si="2"/>
        <v>0.6634615384615384</v>
      </c>
      <c r="M40" s="67">
        <f t="shared" si="4"/>
        <v>400</v>
      </c>
      <c r="N40" s="16">
        <f t="shared" si="3"/>
        <v>0.7005253940455342</v>
      </c>
    </row>
    <row r="41" spans="1:14" ht="12.75">
      <c r="A41" s="18" t="s">
        <v>48</v>
      </c>
      <c r="B41" s="18" t="s">
        <v>46</v>
      </c>
      <c r="C41" s="18" t="s">
        <v>47</v>
      </c>
      <c r="D41" s="18"/>
      <c r="E41" s="72">
        <v>338</v>
      </c>
      <c r="F41" s="72">
        <v>381</v>
      </c>
      <c r="G41" s="14">
        <f t="shared" si="0"/>
        <v>719</v>
      </c>
      <c r="H41" s="18" t="s">
        <v>48</v>
      </c>
      <c r="I41" s="64">
        <v>257</v>
      </c>
      <c r="J41" s="53">
        <f aca="true" t="shared" si="5" ref="J41:J58">(I41/E41)</f>
        <v>0.7603550295857988</v>
      </c>
      <c r="K41" s="64">
        <v>270</v>
      </c>
      <c r="L41" s="53">
        <f aca="true" t="shared" si="6" ref="L41:L58">(K41/F41)</f>
        <v>0.7086614173228346</v>
      </c>
      <c r="M41" s="67">
        <f t="shared" si="4"/>
        <v>527</v>
      </c>
      <c r="N41" s="16">
        <f aca="true" t="shared" si="7" ref="N41:N58">(M41/G41)</f>
        <v>0.7329624478442281</v>
      </c>
    </row>
    <row r="42" spans="1:14" ht="12.75">
      <c r="A42" s="18" t="s">
        <v>49</v>
      </c>
      <c r="B42" s="18" t="s">
        <v>46</v>
      </c>
      <c r="C42" s="18" t="s">
        <v>47</v>
      </c>
      <c r="D42" s="18"/>
      <c r="E42" s="72">
        <v>303</v>
      </c>
      <c r="F42" s="72">
        <v>373</v>
      </c>
      <c r="G42" s="14">
        <f t="shared" si="0"/>
        <v>676</v>
      </c>
      <c r="H42" s="18" t="s">
        <v>49</v>
      </c>
      <c r="I42" s="64">
        <v>214</v>
      </c>
      <c r="J42" s="53">
        <f t="shared" si="5"/>
        <v>0.7062706270627063</v>
      </c>
      <c r="K42" s="64">
        <v>253</v>
      </c>
      <c r="L42" s="53">
        <f t="shared" si="6"/>
        <v>0.67828418230563</v>
      </c>
      <c r="M42" s="67">
        <f t="shared" si="4"/>
        <v>467</v>
      </c>
      <c r="N42" s="16">
        <f t="shared" si="7"/>
        <v>0.6908284023668639</v>
      </c>
    </row>
    <row r="43" spans="1:14" ht="12.75">
      <c r="A43" s="18" t="s">
        <v>50</v>
      </c>
      <c r="B43" s="18" t="s">
        <v>78</v>
      </c>
      <c r="C43" s="18" t="s">
        <v>79</v>
      </c>
      <c r="D43" s="18">
        <v>21</v>
      </c>
      <c r="E43" s="72">
        <v>0</v>
      </c>
      <c r="F43" s="72">
        <v>0</v>
      </c>
      <c r="G43" s="14">
        <f t="shared" si="0"/>
        <v>0</v>
      </c>
      <c r="H43" s="18" t="s">
        <v>50</v>
      </c>
      <c r="I43" s="64">
        <v>28</v>
      </c>
      <c r="J43" s="53" t="e">
        <f t="shared" si="5"/>
        <v>#DIV/0!</v>
      </c>
      <c r="K43" s="64">
        <v>28</v>
      </c>
      <c r="L43" s="53" t="e">
        <f t="shared" si="6"/>
        <v>#DIV/0!</v>
      </c>
      <c r="M43" s="67">
        <f t="shared" si="4"/>
        <v>56</v>
      </c>
      <c r="N43" s="16" t="e">
        <f t="shared" si="7"/>
        <v>#DIV/0!</v>
      </c>
    </row>
    <row r="44" spans="1:14" ht="12.75">
      <c r="A44" s="18" t="s">
        <v>51</v>
      </c>
      <c r="B44" s="18" t="s">
        <v>52</v>
      </c>
      <c r="C44" s="18" t="s">
        <v>53</v>
      </c>
      <c r="D44" s="18">
        <v>8</v>
      </c>
      <c r="E44" s="72">
        <v>533</v>
      </c>
      <c r="F44" s="72">
        <v>543</v>
      </c>
      <c r="G44" s="14">
        <f t="shared" si="0"/>
        <v>1076</v>
      </c>
      <c r="H44" s="18" t="s">
        <v>51</v>
      </c>
      <c r="I44" s="64">
        <v>408</v>
      </c>
      <c r="J44" s="53">
        <f t="shared" si="5"/>
        <v>0.7654784240150094</v>
      </c>
      <c r="K44" s="64">
        <v>402</v>
      </c>
      <c r="L44" s="53">
        <f t="shared" si="6"/>
        <v>0.7403314917127072</v>
      </c>
      <c r="M44" s="67">
        <f t="shared" si="4"/>
        <v>810</v>
      </c>
      <c r="N44" s="16">
        <f t="shared" si="7"/>
        <v>0.7527881040892194</v>
      </c>
    </row>
    <row r="45" spans="1:14" ht="12.75">
      <c r="A45" s="18" t="s">
        <v>54</v>
      </c>
      <c r="B45" s="18" t="s">
        <v>52</v>
      </c>
      <c r="C45" s="18" t="s">
        <v>53</v>
      </c>
      <c r="D45" s="18">
        <v>8</v>
      </c>
      <c r="E45" s="72">
        <v>362</v>
      </c>
      <c r="F45" s="72">
        <v>431</v>
      </c>
      <c r="G45" s="14">
        <f t="shared" si="0"/>
        <v>793</v>
      </c>
      <c r="H45" s="18" t="s">
        <v>54</v>
      </c>
      <c r="I45" s="64">
        <v>273</v>
      </c>
      <c r="J45" s="53">
        <f t="shared" si="5"/>
        <v>0.7541436464088398</v>
      </c>
      <c r="K45" s="64">
        <v>287</v>
      </c>
      <c r="L45" s="53">
        <f t="shared" si="6"/>
        <v>0.665893271461717</v>
      </c>
      <c r="M45" s="67">
        <f t="shared" si="4"/>
        <v>560</v>
      </c>
      <c r="N45" s="16">
        <f t="shared" si="7"/>
        <v>0.7061790668348046</v>
      </c>
    </row>
    <row r="46" spans="1:14" ht="12.75">
      <c r="A46" s="18" t="s">
        <v>55</v>
      </c>
      <c r="B46" s="18" t="s">
        <v>52</v>
      </c>
      <c r="C46" s="18" t="s">
        <v>53</v>
      </c>
      <c r="D46" s="18">
        <v>8</v>
      </c>
      <c r="E46" s="72">
        <v>343</v>
      </c>
      <c r="F46" s="72">
        <v>387</v>
      </c>
      <c r="G46" s="14">
        <f t="shared" si="0"/>
        <v>730</v>
      </c>
      <c r="H46" s="18" t="s">
        <v>55</v>
      </c>
      <c r="I46" s="64">
        <v>234</v>
      </c>
      <c r="J46" s="53">
        <f t="shared" si="5"/>
        <v>0.6822157434402333</v>
      </c>
      <c r="K46" s="64">
        <v>241</v>
      </c>
      <c r="L46" s="53">
        <f t="shared" si="6"/>
        <v>0.6227390180878553</v>
      </c>
      <c r="M46" s="67">
        <f t="shared" si="4"/>
        <v>475</v>
      </c>
      <c r="N46" s="16">
        <f t="shared" si="7"/>
        <v>0.6506849315068494</v>
      </c>
    </row>
    <row r="47" spans="1:14" ht="12.75">
      <c r="A47" s="18" t="s">
        <v>56</v>
      </c>
      <c r="B47" s="18" t="s">
        <v>52</v>
      </c>
      <c r="C47" s="18" t="s">
        <v>53</v>
      </c>
      <c r="D47" s="18">
        <v>8</v>
      </c>
      <c r="E47" s="72">
        <v>311</v>
      </c>
      <c r="F47" s="72">
        <v>329</v>
      </c>
      <c r="G47" s="14">
        <f t="shared" si="0"/>
        <v>640</v>
      </c>
      <c r="H47" s="18" t="s">
        <v>56</v>
      </c>
      <c r="I47" s="64">
        <v>221</v>
      </c>
      <c r="J47" s="53">
        <f t="shared" si="5"/>
        <v>0.7106109324758842</v>
      </c>
      <c r="K47" s="64">
        <v>201</v>
      </c>
      <c r="L47" s="53">
        <f t="shared" si="6"/>
        <v>0.6109422492401215</v>
      </c>
      <c r="M47" s="67">
        <f t="shared" si="4"/>
        <v>422</v>
      </c>
      <c r="N47" s="16">
        <f t="shared" si="7"/>
        <v>0.659375</v>
      </c>
    </row>
    <row r="48" spans="1:14" ht="12.75">
      <c r="A48" s="18" t="s">
        <v>57</v>
      </c>
      <c r="B48" s="71" t="s">
        <v>106</v>
      </c>
      <c r="C48" s="18" t="s">
        <v>58</v>
      </c>
      <c r="D48" s="18">
        <v>3</v>
      </c>
      <c r="E48" s="72">
        <v>295</v>
      </c>
      <c r="F48" s="72">
        <v>327</v>
      </c>
      <c r="G48" s="14">
        <f t="shared" si="0"/>
        <v>622</v>
      </c>
      <c r="H48" s="18" t="s">
        <v>57</v>
      </c>
      <c r="I48" s="64">
        <v>222</v>
      </c>
      <c r="J48" s="53">
        <f t="shared" si="5"/>
        <v>0.752542372881356</v>
      </c>
      <c r="K48" s="64">
        <v>227</v>
      </c>
      <c r="L48" s="53">
        <f t="shared" si="6"/>
        <v>0.6941896024464832</v>
      </c>
      <c r="M48" s="67">
        <f t="shared" si="4"/>
        <v>449</v>
      </c>
      <c r="N48" s="16">
        <f t="shared" si="7"/>
        <v>0.7218649517684887</v>
      </c>
    </row>
    <row r="49" spans="1:14" ht="12.75">
      <c r="A49" s="18" t="s">
        <v>59</v>
      </c>
      <c r="B49" s="71" t="s">
        <v>106</v>
      </c>
      <c r="C49" s="18" t="s">
        <v>58</v>
      </c>
      <c r="D49" s="18">
        <v>3</v>
      </c>
      <c r="E49" s="72">
        <v>305</v>
      </c>
      <c r="F49" s="72">
        <v>310</v>
      </c>
      <c r="G49" s="14">
        <f t="shared" si="0"/>
        <v>615</v>
      </c>
      <c r="H49" s="18" t="s">
        <v>59</v>
      </c>
      <c r="I49" s="64">
        <v>240</v>
      </c>
      <c r="J49" s="53">
        <f t="shared" si="5"/>
        <v>0.7868852459016393</v>
      </c>
      <c r="K49" s="64">
        <v>231</v>
      </c>
      <c r="L49" s="53">
        <f t="shared" si="6"/>
        <v>0.7451612903225806</v>
      </c>
      <c r="M49" s="67">
        <f t="shared" si="4"/>
        <v>471</v>
      </c>
      <c r="N49" s="16">
        <f t="shared" si="7"/>
        <v>0.7658536585365854</v>
      </c>
    </row>
    <row r="50" spans="1:14" ht="12.75">
      <c r="A50" s="18" t="s">
        <v>60</v>
      </c>
      <c r="B50" s="71" t="s">
        <v>106</v>
      </c>
      <c r="C50" s="18" t="s">
        <v>58</v>
      </c>
      <c r="D50" s="18">
        <v>3</v>
      </c>
      <c r="E50" s="72">
        <v>299</v>
      </c>
      <c r="F50" s="72">
        <v>318</v>
      </c>
      <c r="G50" s="14">
        <f t="shared" si="0"/>
        <v>617</v>
      </c>
      <c r="H50" s="18" t="s">
        <v>60</v>
      </c>
      <c r="I50" s="64">
        <v>225</v>
      </c>
      <c r="J50" s="53">
        <f t="shared" si="5"/>
        <v>0.7525083612040134</v>
      </c>
      <c r="K50" s="64">
        <v>229</v>
      </c>
      <c r="L50" s="53">
        <f t="shared" si="6"/>
        <v>0.720125786163522</v>
      </c>
      <c r="M50" s="67">
        <f t="shared" si="4"/>
        <v>454</v>
      </c>
      <c r="N50" s="16">
        <f t="shared" si="7"/>
        <v>0.7358184764991896</v>
      </c>
    </row>
    <row r="51" spans="1:32" ht="12.75">
      <c r="A51" s="18" t="s">
        <v>61</v>
      </c>
      <c r="B51" s="71" t="s">
        <v>100</v>
      </c>
      <c r="C51" s="18" t="s">
        <v>12</v>
      </c>
      <c r="D51" s="18">
        <v>4</v>
      </c>
      <c r="E51" s="72">
        <v>255</v>
      </c>
      <c r="F51" s="72">
        <v>322</v>
      </c>
      <c r="G51" s="14">
        <f t="shared" si="0"/>
        <v>577</v>
      </c>
      <c r="H51" s="18" t="s">
        <v>61</v>
      </c>
      <c r="I51" s="64">
        <v>181</v>
      </c>
      <c r="J51" s="53">
        <f t="shared" si="5"/>
        <v>0.7098039215686275</v>
      </c>
      <c r="K51" s="64">
        <v>200</v>
      </c>
      <c r="L51" s="53">
        <f t="shared" si="6"/>
        <v>0.6211180124223602</v>
      </c>
      <c r="M51" s="67">
        <f t="shared" si="4"/>
        <v>381</v>
      </c>
      <c r="N51" s="16">
        <f t="shared" si="7"/>
        <v>0.6603119584055459</v>
      </c>
      <c r="AF51" s="19" t="s">
        <v>93</v>
      </c>
    </row>
    <row r="52" spans="1:14" ht="12.75">
      <c r="A52" s="18" t="s">
        <v>62</v>
      </c>
      <c r="B52" s="71" t="s">
        <v>100</v>
      </c>
      <c r="C52" s="18" t="s">
        <v>12</v>
      </c>
      <c r="D52" s="18">
        <v>4</v>
      </c>
      <c r="E52" s="72">
        <v>288</v>
      </c>
      <c r="F52" s="72">
        <v>321</v>
      </c>
      <c r="G52" s="14">
        <f t="shared" si="0"/>
        <v>609</v>
      </c>
      <c r="H52" s="18" t="s">
        <v>62</v>
      </c>
      <c r="I52" s="64">
        <v>206</v>
      </c>
      <c r="J52" s="53">
        <f t="shared" si="5"/>
        <v>0.7152777777777778</v>
      </c>
      <c r="K52" s="64">
        <v>208</v>
      </c>
      <c r="L52" s="53">
        <f t="shared" si="6"/>
        <v>0.6479750778816199</v>
      </c>
      <c r="M52" s="67">
        <f t="shared" si="4"/>
        <v>414</v>
      </c>
      <c r="N52" s="16">
        <f t="shared" si="7"/>
        <v>0.6798029556650246</v>
      </c>
    </row>
    <row r="53" spans="1:32" ht="12.75">
      <c r="A53" s="18" t="s">
        <v>63</v>
      </c>
      <c r="B53" s="18" t="s">
        <v>64</v>
      </c>
      <c r="C53" s="18" t="s">
        <v>65</v>
      </c>
      <c r="D53" s="18"/>
      <c r="E53" s="72">
        <v>335</v>
      </c>
      <c r="F53" s="72">
        <v>418</v>
      </c>
      <c r="G53" s="14">
        <f t="shared" si="0"/>
        <v>753</v>
      </c>
      <c r="H53" s="18" t="s">
        <v>63</v>
      </c>
      <c r="I53" s="64">
        <v>251</v>
      </c>
      <c r="J53" s="53">
        <f t="shared" si="5"/>
        <v>0.7492537313432835</v>
      </c>
      <c r="K53" s="64">
        <v>304</v>
      </c>
      <c r="L53" s="53">
        <f t="shared" si="6"/>
        <v>0.7272727272727273</v>
      </c>
      <c r="M53" s="67">
        <f t="shared" si="4"/>
        <v>555</v>
      </c>
      <c r="N53" s="16">
        <f t="shared" si="7"/>
        <v>0.7370517928286853</v>
      </c>
      <c r="AF53" s="66">
        <f>SUM($N61-$N60)</f>
        <v>0</v>
      </c>
    </row>
    <row r="54" spans="1:14" ht="12.75">
      <c r="A54" s="18" t="s">
        <v>66</v>
      </c>
      <c r="B54" s="18" t="s">
        <v>64</v>
      </c>
      <c r="C54" s="18" t="s">
        <v>65</v>
      </c>
      <c r="D54" s="18"/>
      <c r="E54" s="72">
        <v>333</v>
      </c>
      <c r="F54" s="72">
        <v>402</v>
      </c>
      <c r="G54" s="14">
        <f t="shared" si="0"/>
        <v>735</v>
      </c>
      <c r="H54" s="18" t="s">
        <v>66</v>
      </c>
      <c r="I54" s="64">
        <v>234</v>
      </c>
      <c r="J54" s="53">
        <f t="shared" si="5"/>
        <v>0.7027027027027027</v>
      </c>
      <c r="K54" s="64">
        <v>269</v>
      </c>
      <c r="L54" s="53">
        <f t="shared" si="6"/>
        <v>0.6691542288557214</v>
      </c>
      <c r="M54" s="67">
        <f t="shared" si="4"/>
        <v>503</v>
      </c>
      <c r="N54" s="16">
        <f t="shared" si="7"/>
        <v>0.6843537414965987</v>
      </c>
    </row>
    <row r="55" spans="1:14" ht="12.75">
      <c r="A55" s="18" t="s">
        <v>67</v>
      </c>
      <c r="B55" s="18" t="s">
        <v>64</v>
      </c>
      <c r="C55" s="18" t="s">
        <v>65</v>
      </c>
      <c r="D55" s="18"/>
      <c r="E55" s="72">
        <v>417</v>
      </c>
      <c r="F55" s="72">
        <v>453</v>
      </c>
      <c r="G55" s="14">
        <f t="shared" si="0"/>
        <v>870</v>
      </c>
      <c r="H55" s="18" t="s">
        <v>67</v>
      </c>
      <c r="I55" s="64">
        <v>329</v>
      </c>
      <c r="J55" s="53">
        <f t="shared" si="5"/>
        <v>0.7889688249400479</v>
      </c>
      <c r="K55" s="64">
        <v>353</v>
      </c>
      <c r="L55" s="53">
        <f t="shared" si="6"/>
        <v>0.7792494481236203</v>
      </c>
      <c r="M55" s="67">
        <f t="shared" si="4"/>
        <v>682</v>
      </c>
      <c r="N55" s="16">
        <f t="shared" si="7"/>
        <v>0.7839080459770115</v>
      </c>
    </row>
    <row r="56" spans="1:14" ht="12.75">
      <c r="A56" s="18" t="s">
        <v>68</v>
      </c>
      <c r="B56" s="18" t="s">
        <v>64</v>
      </c>
      <c r="C56" s="18" t="s">
        <v>65</v>
      </c>
      <c r="D56" s="18"/>
      <c r="E56" s="72">
        <v>274</v>
      </c>
      <c r="F56" s="72">
        <v>349</v>
      </c>
      <c r="G56" s="14">
        <f t="shared" si="0"/>
        <v>623</v>
      </c>
      <c r="H56" s="18" t="s">
        <v>68</v>
      </c>
      <c r="I56" s="64">
        <v>211</v>
      </c>
      <c r="J56" s="53">
        <f t="shared" si="5"/>
        <v>0.7700729927007299</v>
      </c>
      <c r="K56" s="64">
        <v>233</v>
      </c>
      <c r="L56" s="53">
        <f t="shared" si="6"/>
        <v>0.667621776504298</v>
      </c>
      <c r="M56" s="67">
        <f t="shared" si="4"/>
        <v>444</v>
      </c>
      <c r="N56" s="16">
        <f t="shared" si="7"/>
        <v>0.7126805778491172</v>
      </c>
    </row>
    <row r="57" spans="1:14" ht="13.5" thickBot="1">
      <c r="A57" s="18" t="s">
        <v>69</v>
      </c>
      <c r="B57" s="18" t="s">
        <v>64</v>
      </c>
      <c r="C57" s="18" t="s">
        <v>65</v>
      </c>
      <c r="D57" s="18"/>
      <c r="E57" s="72">
        <v>424</v>
      </c>
      <c r="F57" s="72">
        <v>468</v>
      </c>
      <c r="G57" s="14">
        <f t="shared" si="0"/>
        <v>892</v>
      </c>
      <c r="H57" s="18">
        <v>49</v>
      </c>
      <c r="I57" s="64">
        <v>316</v>
      </c>
      <c r="J57" s="53">
        <f t="shared" si="5"/>
        <v>0.7452830188679245</v>
      </c>
      <c r="K57" s="64">
        <v>313</v>
      </c>
      <c r="L57" s="53">
        <f t="shared" si="6"/>
        <v>0.6688034188034188</v>
      </c>
      <c r="M57" s="67">
        <f t="shared" si="4"/>
        <v>629</v>
      </c>
      <c r="N57" s="16">
        <f t="shared" si="7"/>
        <v>0.7051569506726457</v>
      </c>
    </row>
    <row r="58" spans="1:14" ht="13.5" thickBot="1">
      <c r="A58" s="18"/>
      <c r="B58" s="18"/>
      <c r="C58" s="46" t="s">
        <v>70</v>
      </c>
      <c r="D58" s="18"/>
      <c r="E58" s="15">
        <f>SUM(E9:E57)</f>
        <v>15469</v>
      </c>
      <c r="F58" s="15">
        <f>SUM(F9:F57)</f>
        <v>17839</v>
      </c>
      <c r="G58" s="15">
        <f>SUM(G9:G57)</f>
        <v>33308</v>
      </c>
      <c r="I58" s="54">
        <f>SUM(I9:I57)</f>
        <v>11456</v>
      </c>
      <c r="J58" s="55">
        <f t="shared" si="5"/>
        <v>0.7405779300536557</v>
      </c>
      <c r="K58" s="56">
        <f>SUM(K9:K57)</f>
        <v>12183</v>
      </c>
      <c r="L58" s="55">
        <f t="shared" si="6"/>
        <v>0.6829418689388419</v>
      </c>
      <c r="M58" s="23">
        <f>SUM(M9:M57)</f>
        <v>23639</v>
      </c>
      <c r="N58" s="17">
        <f t="shared" si="7"/>
        <v>0.7097093791281374</v>
      </c>
    </row>
    <row r="59" spans="8:32" ht="12.75">
      <c r="H59" s="18"/>
      <c r="AF59" s="65" t="s">
        <v>92</v>
      </c>
    </row>
    <row r="60" spans="12:32" ht="12.75">
      <c r="L60" s="20" t="s">
        <v>80</v>
      </c>
      <c r="M60" s="20"/>
      <c r="N60" s="21">
        <f>COUNTIF($M$9:$M$57,"&lt;&gt;0")</f>
        <v>49</v>
      </c>
      <c r="AF60" s="66">
        <f>SUM($N61-$N60)</f>
        <v>0</v>
      </c>
    </row>
    <row r="61" spans="12:14" ht="12.75">
      <c r="L61" s="20" t="s">
        <v>81</v>
      </c>
      <c r="M61" s="20"/>
      <c r="N61" s="22">
        <v>49</v>
      </c>
    </row>
    <row r="63" spans="22:25" ht="12.75">
      <c r="V63" s="47"/>
      <c r="W63" s="47"/>
      <c r="X63" s="47"/>
      <c r="Y63" s="47"/>
    </row>
  </sheetData>
  <sheetProtection password="CC1A" sheet="1"/>
  <mergeCells count="1">
    <mergeCell ref="I6:N6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94" r:id="rId3"/>
  <headerFooter alignWithMargins="0">
    <oddHeader>&amp;LComune di Vercelli&amp;RCentro Elaborazione Dati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2:F21"/>
  <sheetViews>
    <sheetView tabSelected="1" zoomScalePageLayoutView="0" workbookViewId="0" topLeftCell="A1">
      <selection activeCell="C15" sqref="C15:D20"/>
    </sheetView>
  </sheetViews>
  <sheetFormatPr defaultColWidth="9.140625" defaultRowHeight="12.75"/>
  <cols>
    <col min="2" max="5" width="11.00390625" style="0" customWidth="1"/>
    <col min="6" max="6" width="12.421875" style="0" customWidth="1"/>
    <col min="7" max="8" width="11.00390625" style="0" customWidth="1"/>
  </cols>
  <sheetData>
    <row r="1" ht="13.5" thickBot="1"/>
    <row r="2" spans="2:6" ht="12.75">
      <c r="B2" s="1"/>
      <c r="C2" s="2"/>
      <c r="D2" s="2"/>
      <c r="E2" s="2"/>
      <c r="F2" s="3"/>
    </row>
    <row r="3" spans="2:6" ht="15" customHeight="1">
      <c r="B3" s="76" t="str">
        <f>Affluenze!$G$3&amp;" "&amp;Affluenze!$G$4</f>
        <v>Centro Elaborazione Dati Comune di Vercelli</v>
      </c>
      <c r="C3" s="77"/>
      <c r="D3" s="77"/>
      <c r="E3" s="77"/>
      <c r="F3" s="78"/>
    </row>
    <row r="4" spans="2:6" ht="12.75">
      <c r="B4" s="79" t="s">
        <v>73</v>
      </c>
      <c r="C4" s="80"/>
      <c r="D4" s="80"/>
      <c r="E4" s="80"/>
      <c r="F4" s="81"/>
    </row>
    <row r="5" spans="2:6" ht="12.75">
      <c r="B5" s="6" t="s">
        <v>91</v>
      </c>
      <c r="C5" s="4"/>
      <c r="D5" s="4"/>
      <c r="E5" s="4"/>
      <c r="F5" s="5"/>
    </row>
    <row r="6" spans="2:6" ht="12.75">
      <c r="B6" s="94" t="s">
        <v>95</v>
      </c>
      <c r="C6" s="95"/>
      <c r="D6" s="95"/>
      <c r="E6" s="95"/>
      <c r="F6" s="96"/>
    </row>
    <row r="7" spans="2:6" ht="15" customHeight="1">
      <c r="B7" s="61"/>
      <c r="C7" s="82" t="str">
        <f>Affluenze!$I$6</f>
        <v>Elezioni Politiche del 4 Marzo 2018 Affluenze  ore 23.00</v>
      </c>
      <c r="D7" s="83"/>
      <c r="E7" s="83"/>
      <c r="F7" s="62"/>
    </row>
    <row r="8" spans="2:6" ht="15" customHeight="1">
      <c r="B8" s="6"/>
      <c r="C8" s="83"/>
      <c r="D8" s="83"/>
      <c r="E8" s="83"/>
      <c r="F8" s="5"/>
    </row>
    <row r="9" spans="2:6" ht="24" customHeight="1">
      <c r="B9" s="6"/>
      <c r="C9" s="4" t="str">
        <f>Affluenze!L60</f>
        <v>Sezioni scrutinate</v>
      </c>
      <c r="D9" s="4"/>
      <c r="E9" s="48">
        <f>Affluenze!N60</f>
        <v>49</v>
      </c>
      <c r="F9" s="5"/>
    </row>
    <row r="10" spans="2:6" ht="15.75" customHeight="1">
      <c r="B10" s="6"/>
      <c r="C10" s="57" t="str">
        <f>Affluenze!L61</f>
        <v>su </v>
      </c>
      <c r="D10" s="4"/>
      <c r="E10" s="13">
        <f>Affluenze!N61</f>
        <v>49</v>
      </c>
      <c r="F10" s="5"/>
    </row>
    <row r="11" spans="2:6" ht="13.5" thickBot="1">
      <c r="B11" s="6"/>
      <c r="C11" s="4"/>
      <c r="D11" s="4"/>
      <c r="E11" s="4"/>
      <c r="F11" s="5"/>
    </row>
    <row r="12" spans="2:6" ht="12.75">
      <c r="B12" s="6"/>
      <c r="C12" s="84" t="s">
        <v>82</v>
      </c>
      <c r="D12" s="86" t="s">
        <v>86</v>
      </c>
      <c r="E12" s="88" t="s">
        <v>83</v>
      </c>
      <c r="F12" s="5"/>
    </row>
    <row r="13" spans="2:6" ht="12.75">
      <c r="B13" s="6"/>
      <c r="C13" s="85"/>
      <c r="D13" s="87"/>
      <c r="E13" s="89"/>
      <c r="F13" s="5"/>
    </row>
    <row r="14" spans="2:6" ht="18" customHeight="1">
      <c r="B14" s="6"/>
      <c r="C14" s="7">
        <f>Affluenze!E58</f>
        <v>15469</v>
      </c>
      <c r="D14" s="8">
        <f>Affluenze!F58</f>
        <v>17839</v>
      </c>
      <c r="E14" s="9">
        <f>Affluenze!G58</f>
        <v>33308</v>
      </c>
      <c r="F14" s="5"/>
    </row>
    <row r="15" spans="2:6" ht="12.75">
      <c r="B15" s="6"/>
      <c r="C15" s="99" t="s">
        <v>90</v>
      </c>
      <c r="D15" s="98" t="s">
        <v>87</v>
      </c>
      <c r="E15" s="97" t="s">
        <v>84</v>
      </c>
      <c r="F15" s="5"/>
    </row>
    <row r="16" spans="2:6" ht="12.75">
      <c r="B16" s="6"/>
      <c r="C16" s="93"/>
      <c r="D16" s="87"/>
      <c r="E16" s="89"/>
      <c r="F16" s="5"/>
    </row>
    <row r="17" spans="2:6" ht="18" customHeight="1">
      <c r="B17" s="6"/>
      <c r="C17" s="59">
        <f>Affluenze!$I$58</f>
        <v>11456</v>
      </c>
      <c r="D17" s="60">
        <f>Affluenze!$K$58</f>
        <v>12183</v>
      </c>
      <c r="E17" s="24">
        <f>Affluenze!$M$58</f>
        <v>23639</v>
      </c>
      <c r="F17" s="5"/>
    </row>
    <row r="18" spans="2:6" ht="12.75">
      <c r="B18" s="6"/>
      <c r="C18" s="92" t="s">
        <v>89</v>
      </c>
      <c r="D18" s="91" t="s">
        <v>88</v>
      </c>
      <c r="E18" s="90" t="s">
        <v>85</v>
      </c>
      <c r="F18" s="5"/>
    </row>
    <row r="19" spans="2:6" ht="12.75">
      <c r="B19" s="6"/>
      <c r="C19" s="93"/>
      <c r="D19" s="87"/>
      <c r="E19" s="89"/>
      <c r="F19" s="5"/>
    </row>
    <row r="20" spans="2:6" ht="18" customHeight="1" thickBot="1">
      <c r="B20" s="6"/>
      <c r="C20" s="63">
        <f>Affluenze!$J$58</f>
        <v>0.7405779300536557</v>
      </c>
      <c r="D20" s="58">
        <f>Affluenze!$L$58</f>
        <v>0.6829418689388419</v>
      </c>
      <c r="E20" s="25">
        <f>Affluenze!$N$58</f>
        <v>0.7097093791281374</v>
      </c>
      <c r="F20" s="5"/>
    </row>
    <row r="21" spans="2:6" ht="13.5" thickBot="1">
      <c r="B21" s="10"/>
      <c r="C21" s="11"/>
      <c r="D21" s="11"/>
      <c r="E21" s="11"/>
      <c r="F21" s="12"/>
    </row>
    <row r="25" ht="15" customHeight="1"/>
    <row r="29" ht="15" customHeight="1"/>
    <row r="47" ht="15" customHeight="1"/>
    <row r="51" ht="15" customHeight="1"/>
  </sheetData>
  <sheetProtection password="CC1A" sheet="1" objects="1" scenarios="1"/>
  <mergeCells count="13">
    <mergeCell ref="E18:E19"/>
    <mergeCell ref="D18:D19"/>
    <mergeCell ref="C18:C19"/>
    <mergeCell ref="B6:F6"/>
    <mergeCell ref="E15:E16"/>
    <mergeCell ref="D15:D16"/>
    <mergeCell ref="C15:C16"/>
    <mergeCell ref="B3:F3"/>
    <mergeCell ref="B4:F4"/>
    <mergeCell ref="C7:E8"/>
    <mergeCell ref="C12:C13"/>
    <mergeCell ref="D12:D13"/>
    <mergeCell ref="E12:E13"/>
  </mergeCells>
  <printOptions gridLines="1" horizontalCentered="1" verticalCentered="1"/>
  <pageMargins left="0.29" right="0.17" top="0.984251968503937" bottom="0.984251968503937" header="0.5118110236220472" footer="0.5118110236220472"/>
  <pageSetup orientation="portrait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Anna Maria Ivaldi</cp:lastModifiedBy>
  <cp:lastPrinted>2013-02-01T15:34:45Z</cp:lastPrinted>
  <dcterms:created xsi:type="dcterms:W3CDTF">2001-09-21T09:51:04Z</dcterms:created>
  <dcterms:modified xsi:type="dcterms:W3CDTF">2018-03-05T00:50:33Z</dcterms:modified>
  <cp:category/>
  <cp:version/>
  <cp:contentType/>
  <cp:contentStatus/>
</cp:coreProperties>
</file>