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248" windowWidth="15588" windowHeight="8940" activeTab="0"/>
  </bookViews>
  <sheets>
    <sheet name="Affluenze" sheetId="1" r:id="rId1"/>
    <sheet name="Riepiloghi" sheetId="2" r:id="rId2"/>
  </sheets>
  <definedNames>
    <definedName name="_xlnm.Print_Area" localSheetId="0">'Affluenze'!$V$6:$AB$61</definedName>
    <definedName name="_xlnm.Print_Area" localSheetId="1">'Riepiloghi'!$B$5:$F$26,'Riepiloghi'!$H$5:$L$26,'Riepiloghi'!$N$5:$R$26</definedName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<sst xmlns="http://schemas.openxmlformats.org/spreadsheetml/2006/main" count="347" uniqueCount="107">
  <si>
    <t>Iscritti</t>
  </si>
  <si>
    <t>SEZ</t>
  </si>
  <si>
    <t>SEGGIO</t>
  </si>
  <si>
    <t>UBICAZIONE</t>
  </si>
  <si>
    <t>NUM</t>
  </si>
  <si>
    <t>Maschi</t>
  </si>
  <si>
    <t>Totali</t>
  </si>
  <si>
    <t xml:space="preserve">             Via  DUOMO</t>
  </si>
  <si>
    <t>15</t>
  </si>
  <si>
    <t>ISTITUTO MAGISTRALE ROSA STAMPA</t>
  </si>
  <si>
    <t>CORSO ITALIA</t>
  </si>
  <si>
    <t>VIA CAPPELLINA</t>
  </si>
  <si>
    <t>SCUOLA ELEMENTARE MARCONI</t>
  </si>
  <si>
    <t>VIA ANADONE</t>
  </si>
  <si>
    <t>10</t>
  </si>
  <si>
    <t>SCUOLA MEDIA G. FERRARI</t>
  </si>
  <si>
    <t>VIA CERRONE</t>
  </si>
  <si>
    <t>11</t>
  </si>
  <si>
    <t>12</t>
  </si>
  <si>
    <t>13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</si>
  <si>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</si>
  <si>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</si>
  <si>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</si>
  <si>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</si>
  <si>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</si>
  <si>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</si>
  <si>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</si>
  <si>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</si>
  <si>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</si>
  <si>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</si>
  <si>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</si>
  <si>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</si>
  <si>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</si>
  <si>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</si>
  <si>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</si>
  <si>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</si>
  <si>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</si>
  <si>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</si>
  <si>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</si>
  <si>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</si>
  <si>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</si>
  <si>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</si>
  <si>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</si>
  <si>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</si>
  <si>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</si>
  <si>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</si>
  <si>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</si>
  <si>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</si>
  <si>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</si>
  <si>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</si>
  <si>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</si>
  <si>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</si>
  <si>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</si>
  <si>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</si>
  <si>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</si>
  <si>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</si>
  <si>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</si>
  <si>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VIA DEL VEZZOLANO</t>
  </si>
  <si>
    <t>41</t>
  </si>
  <si>
    <t>42</t>
  </si>
  <si>
    <t>43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</si>
  <si>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</si>
  <si>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</si>
  <si>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</si>
  <si>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</si>
  <si>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</si>
  <si>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</si>
  <si>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</si>
  <si>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</si>
  <si>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</si>
  <si>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</si>
  <si>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</si>
  <si>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</si>
  <si>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</si>
  <si>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</si>
  <si>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</si>
  <si>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</si>
  <si>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</si>
  <si>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</si>
  <si>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</si>
  <si>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</si>
  <si>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</si>
  <si>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</si>
  <si>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</si>
  <si>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</si>
  <si>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</si>
  <si>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</si>
  <si>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</si>
  <si>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</si>
  <si>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</si>
  <si>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</si>
  <si>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>LICEO LAGRANGIA</t>
  </si>
  <si>
    <t>SCUOLA ELEMENTARE ROSA STAMPA</t>
  </si>
  <si>
    <t>SCUOLA ELEMENTARE G. FERRARIS</t>
  </si>
  <si>
    <t>SCUOLA ELEMENTARE REGINA PACIS</t>
  </si>
  <si>
    <t>SCUOLA MEDIA L. VERGA</t>
  </si>
  <si>
    <t>VIA TRINO</t>
  </si>
  <si>
    <t>SCUOLA ELEMENTARE CARDUCCI</t>
  </si>
  <si>
    <t>SCUOLA ELEMENTARE DE AMICIS</t>
  </si>
  <si>
    <t>Votanti Maschi</t>
  </si>
  <si>
    <t>Votanti Femmine</t>
  </si>
  <si>
    <t>Percent. Maschi</t>
  </si>
  <si>
    <t>Percent. Femmine</t>
  </si>
  <si>
    <t>RIEPILOGO AFFLUENZA ELETTORI ELEZIONI COMUNALI</t>
  </si>
  <si>
    <t>Ballottaggio</t>
  </si>
  <si>
    <t>Sindaco</t>
  </si>
  <si>
    <t>9 Giugno 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</si>
</sst>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h\.mm\.ss"/>
    <numFmt numFmtId="172" formatCode="h:mm;@"/>
    <numFmt numFmtId="173" formatCode="_-[$€-2]\ * #,##0.00_-;\-[$€-2]\ * #,##0.00_-;_-[$€-2]\ * &quot;-&quot;??_-"/>
    <numFmt numFmtId="174" formatCode="#,##0.00_ ;\-#,##0.00\ "/>
    <numFmt numFmtId="175" formatCode="#,##0_ ;\-#,##0\ "/>
    <numFmt numFmtId="176" formatCode="0_ ;\-0\ 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sz val="10"/>
      <color indexed="22"/>
      <name val="Times New Roman"/>
      <family val="1"/>
    </font>
    <font>
      <b/>
      <i/>
      <sz val="10"/>
      <color indexed="9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13" xfId="0" applyNumberFormat="1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1" fillId="34" borderId="16" xfId="0" applyNumberFormat="1" applyFont="1" applyFill="1" applyBorder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5" fillId="33" borderId="15" xfId="0" applyNumberFormat="1" applyFont="1" applyFill="1" applyBorder="1" applyAlignment="1" applyProtection="1">
      <alignment horizontal="center"/>
      <protection/>
    </xf>
    <xf numFmtId="1" fontId="5" fillId="33" borderId="16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1" fontId="6" fillId="33" borderId="16" xfId="0" applyNumberFormat="1" applyFont="1" applyFill="1" applyBorder="1" applyAlignment="1" applyProtection="1">
      <alignment horizontal="center"/>
      <protection/>
    </xf>
    <xf numFmtId="1" fontId="1" fillId="35" borderId="17" xfId="0" applyNumberFormat="1" applyFont="1" applyFill="1" applyBorder="1" applyAlignment="1" applyProtection="1">
      <alignment horizontal="center"/>
      <protection/>
    </xf>
    <xf numFmtId="1" fontId="1" fillId="35" borderId="15" xfId="0" applyNumberFormat="1" applyFont="1" applyFill="1" applyBorder="1" applyAlignment="1">
      <alignment horizontal="center"/>
    </xf>
    <xf numFmtId="1" fontId="1" fillId="35" borderId="16" xfId="0" applyNumberFormat="1" applyFont="1" applyFill="1" applyBorder="1" applyAlignment="1">
      <alignment horizontal="center"/>
    </xf>
    <xf numFmtId="10" fontId="6" fillId="33" borderId="18" xfId="0" applyNumberFormat="1" applyFont="1" applyFill="1" applyBorder="1" applyAlignment="1" applyProtection="1">
      <alignment horizontal="center"/>
      <protection/>
    </xf>
    <xf numFmtId="10" fontId="6" fillId="33" borderId="19" xfId="0" applyNumberFormat="1" applyFont="1" applyFill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 horizontal="center"/>
      <protection/>
    </xf>
    <xf numFmtId="10" fontId="1" fillId="33" borderId="20" xfId="0" applyNumberFormat="1" applyFont="1" applyFill="1" applyBorder="1" applyAlignment="1" applyProtection="1">
      <alignment horizontal="center"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 shrinkToFit="1"/>
      <protection/>
    </xf>
    <xf numFmtId="0" fontId="2" fillId="36" borderId="0" xfId="0" applyFont="1" applyFill="1" applyAlignment="1" applyProtection="1">
      <alignment/>
      <protection/>
    </xf>
    <xf numFmtId="20" fontId="2" fillId="36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 shrinkToFit="1"/>
      <protection/>
    </xf>
    <xf numFmtId="0" fontId="2" fillId="36" borderId="0" xfId="0" applyFont="1" applyFill="1" applyAlignment="1" applyProtection="1">
      <alignment/>
      <protection/>
    </xf>
    <xf numFmtId="49" fontId="2" fillId="36" borderId="0" xfId="0" applyNumberFormat="1" applyFont="1" applyFill="1" applyAlignment="1" applyProtection="1">
      <alignment horizontal="center" wrapText="1"/>
      <protection/>
    </xf>
    <xf numFmtId="0" fontId="2" fillId="36" borderId="0" xfId="0" applyFont="1" applyFill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1" fillId="34" borderId="24" xfId="0" applyNumberFormat="1" applyFont="1" applyFill="1" applyBorder="1" applyAlignment="1" applyProtection="1">
      <alignment horizontal="center"/>
      <protection/>
    </xf>
    <xf numFmtId="1" fontId="1" fillId="34" borderId="25" xfId="0" applyNumberFormat="1" applyFont="1" applyFill="1" applyBorder="1" applyAlignment="1" applyProtection="1">
      <alignment horizontal="center"/>
      <protection/>
    </xf>
    <xf numFmtId="1" fontId="8" fillId="33" borderId="24" xfId="0" applyNumberFormat="1" applyFont="1" applyFill="1" applyBorder="1" applyAlignment="1" applyProtection="1">
      <alignment horizontal="center"/>
      <protection/>
    </xf>
    <xf numFmtId="1" fontId="8" fillId="33" borderId="25" xfId="0" applyNumberFormat="1" applyFont="1" applyFill="1" applyBorder="1" applyAlignment="1" applyProtection="1">
      <alignment horizontal="center"/>
      <protection/>
    </xf>
    <xf numFmtId="1" fontId="2" fillId="35" borderId="25" xfId="0" applyNumberFormat="1" applyFont="1" applyFill="1" applyBorder="1" applyAlignment="1" applyProtection="1">
      <alignment horizontal="center"/>
      <protection/>
    </xf>
    <xf numFmtId="1" fontId="2" fillId="35" borderId="12" xfId="0" applyNumberFormat="1" applyFont="1" applyFill="1" applyBorder="1" applyAlignment="1" applyProtection="1">
      <alignment horizontal="center"/>
      <protection/>
    </xf>
    <xf numFmtId="1" fontId="2" fillId="33" borderId="24" xfId="0" applyNumberFormat="1" applyFont="1" applyFill="1" applyBorder="1" applyAlignment="1" applyProtection="1">
      <alignment horizontal="center"/>
      <protection/>
    </xf>
    <xf numFmtId="1" fontId="2" fillId="33" borderId="25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26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8" fillId="33" borderId="26" xfId="0" applyNumberFormat="1" applyFont="1" applyFill="1" applyBorder="1" applyAlignment="1" applyProtection="1">
      <alignment horizontal="center"/>
      <protection/>
    </xf>
    <xf numFmtId="1" fontId="8" fillId="33" borderId="27" xfId="0" applyNumberFormat="1" applyFont="1" applyFill="1" applyBorder="1" applyAlignment="1" applyProtection="1">
      <alignment horizontal="center"/>
      <protection/>
    </xf>
    <xf numFmtId="1" fontId="2" fillId="35" borderId="27" xfId="0" applyNumberFormat="1" applyFont="1" applyFill="1" applyBorder="1" applyAlignment="1" applyProtection="1">
      <alignment horizontal="center"/>
      <protection/>
    </xf>
    <xf numFmtId="1" fontId="2" fillId="35" borderId="23" xfId="0" applyNumberFormat="1" applyFont="1" applyFill="1" applyBorder="1" applyAlignment="1" applyProtection="1">
      <alignment horizontal="center"/>
      <protection/>
    </xf>
    <xf numFmtId="1" fontId="2" fillId="33" borderId="26" xfId="0" applyNumberFormat="1" applyFont="1" applyFill="1" applyBorder="1" applyAlignment="1" applyProtection="1">
      <alignment horizontal="center"/>
      <protection/>
    </xf>
    <xf numFmtId="1" fontId="2" fillId="33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0" fontId="5" fillId="33" borderId="16" xfId="0" applyNumberFormat="1" applyFont="1" applyFill="1" applyBorder="1" applyAlignment="1" applyProtection="1">
      <alignment horizontal="center"/>
      <protection/>
    </xf>
    <xf numFmtId="1" fontId="9" fillId="37" borderId="0" xfId="0" applyNumberFormat="1" applyFont="1" applyFill="1" applyAlignment="1" applyProtection="1">
      <alignment horizontal="center"/>
      <protection/>
    </xf>
    <xf numFmtId="1" fontId="6" fillId="33" borderId="28" xfId="0" applyNumberFormat="1" applyFont="1" applyFill="1" applyBorder="1" applyAlignment="1" applyProtection="1">
      <alignment horizontal="center"/>
      <protection/>
    </xf>
    <xf numFmtId="10" fontId="6" fillId="33" borderId="29" xfId="0" applyNumberFormat="1" applyFont="1" applyFill="1" applyBorder="1" applyAlignment="1" applyProtection="1">
      <alignment horizontal="center"/>
      <protection/>
    </xf>
    <xf numFmtId="1" fontId="6" fillId="33" borderId="29" xfId="0" applyNumberFormat="1" applyFont="1" applyFill="1" applyBorder="1" applyAlignment="1" applyProtection="1">
      <alignment horizontal="center"/>
      <protection/>
    </xf>
    <xf numFmtId="0" fontId="2" fillId="38" borderId="0" xfId="0" applyFont="1" applyFill="1" applyAlignment="1" applyProtection="1">
      <alignment/>
      <protection/>
    </xf>
    <xf numFmtId="1" fontId="2" fillId="38" borderId="0" xfId="0" applyNumberFormat="1" applyFont="1" applyFill="1" applyBorder="1" applyAlignment="1" applyProtection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1" fontId="7" fillId="34" borderId="16" xfId="0" applyNumberFormat="1" applyFont="1" applyFill="1" applyBorder="1" applyAlignment="1" applyProtection="1">
      <alignment horizontal="center"/>
      <protection/>
    </xf>
    <xf numFmtId="1" fontId="3" fillId="34" borderId="30" xfId="0" applyNumberFormat="1" applyFont="1" applyFill="1" applyBorder="1" applyAlignment="1" applyProtection="1">
      <alignment horizontal="center"/>
      <protection/>
    </xf>
    <xf numFmtId="1" fontId="7" fillId="39" borderId="16" xfId="0" applyNumberFormat="1" applyFont="1" applyFill="1" applyBorder="1" applyAlignment="1" applyProtection="1">
      <alignment horizontal="center"/>
      <protection locked="0"/>
    </xf>
    <xf numFmtId="10" fontId="10" fillId="0" borderId="16" xfId="0" applyNumberFormat="1" applyFont="1" applyBorder="1" applyAlignment="1" applyProtection="1">
      <alignment horizontal="center"/>
      <protection/>
    </xf>
    <xf numFmtId="1" fontId="3" fillId="39" borderId="16" xfId="0" applyNumberFormat="1" applyFont="1" applyFill="1" applyBorder="1" applyAlignment="1" applyProtection="1">
      <alignment horizontal="center"/>
      <protection/>
    </xf>
    <xf numFmtId="10" fontId="11" fillId="0" borderId="16" xfId="0" applyNumberFormat="1" applyFont="1" applyBorder="1" applyAlignment="1" applyProtection="1">
      <alignment horizontal="center"/>
      <protection/>
    </xf>
    <xf numFmtId="1" fontId="7" fillId="33" borderId="16" xfId="0" applyNumberFormat="1" applyFont="1" applyFill="1" applyBorder="1" applyAlignment="1" applyProtection="1">
      <alignment horizontal="center"/>
      <protection locked="0"/>
    </xf>
    <xf numFmtId="10" fontId="7" fillId="33" borderId="16" xfId="0" applyNumberFormat="1" applyFont="1" applyFill="1" applyBorder="1" applyAlignment="1" applyProtection="1">
      <alignment horizontal="center"/>
      <protection/>
    </xf>
    <xf numFmtId="1" fontId="7" fillId="39" borderId="16" xfId="0" applyNumberFormat="1" applyFont="1" applyFill="1" applyBorder="1" applyAlignment="1" applyProtection="1">
      <alignment horizontal="center"/>
      <protection/>
    </xf>
    <xf numFmtId="1" fontId="3" fillId="33" borderId="28" xfId="0" applyNumberFormat="1" applyFont="1" applyFill="1" applyBorder="1" applyAlignment="1" applyProtection="1">
      <alignment horizontal="center"/>
      <protection/>
    </xf>
    <xf numFmtId="10" fontId="3" fillId="33" borderId="29" xfId="0" applyNumberFormat="1" applyFont="1" applyFill="1" applyBorder="1" applyAlignment="1" applyProtection="1">
      <alignment horizontal="center"/>
      <protection/>
    </xf>
    <xf numFmtId="1" fontId="3" fillId="33" borderId="29" xfId="0" applyNumberFormat="1" applyFont="1" applyFill="1" applyBorder="1" applyAlignment="1" applyProtection="1">
      <alignment horizontal="center"/>
      <protection/>
    </xf>
    <xf numFmtId="10" fontId="11" fillId="0" borderId="30" xfId="0" applyNumberFormat="1" applyFont="1" applyBorder="1" applyAlignment="1" applyProtection="1">
      <alignment horizontal="center"/>
      <protection/>
    </xf>
    <xf numFmtId="1" fontId="2" fillId="35" borderId="31" xfId="0" applyNumberFormat="1" applyFont="1" applyFill="1" applyBorder="1" applyAlignment="1" applyProtection="1">
      <alignment horizontal="center"/>
      <protection/>
    </xf>
    <xf numFmtId="1" fontId="2" fillId="35" borderId="32" xfId="0" applyNumberFormat="1" applyFont="1" applyFill="1" applyBorder="1" applyAlignment="1" applyProtection="1">
      <alignment horizontal="center"/>
      <protection/>
    </xf>
    <xf numFmtId="1" fontId="2" fillId="35" borderId="33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" fontId="2" fillId="33" borderId="13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1" fontId="2" fillId="34" borderId="34" xfId="0" applyNumberFormat="1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>
      <alignment horizontal="center" wrapText="1"/>
    </xf>
    <xf numFmtId="1" fontId="2" fillId="34" borderId="35" xfId="0" applyNumberFormat="1" applyFont="1" applyFill="1" applyBorder="1" applyAlignment="1" applyProtection="1">
      <alignment horizontal="center" wrapText="1"/>
      <protection/>
    </xf>
    <xf numFmtId="0" fontId="2" fillId="0" borderId="15" xfId="0" applyFont="1" applyBorder="1" applyAlignment="1">
      <alignment horizontal="center" wrapText="1"/>
    </xf>
    <xf numFmtId="1" fontId="2" fillId="0" borderId="17" xfId="0" applyNumberFormat="1" applyFont="1" applyBorder="1" applyAlignment="1" applyProtection="1">
      <alignment horizontal="center" wrapText="1"/>
      <protection/>
    </xf>
    <xf numFmtId="1" fontId="2" fillId="35" borderId="17" xfId="0" applyNumberFormat="1" applyFont="1" applyFill="1" applyBorder="1" applyAlignment="1" applyProtection="1">
      <alignment horizontal="center" wrapText="1"/>
      <protection/>
    </xf>
    <xf numFmtId="1" fontId="2" fillId="34" borderId="36" xfId="0" applyNumberFormat="1" applyFont="1" applyFill="1" applyBorder="1" applyAlignment="1" applyProtection="1">
      <alignment horizontal="center" wrapText="1"/>
      <protection/>
    </xf>
    <xf numFmtId="0" fontId="2" fillId="0" borderId="16" xfId="0" applyFont="1" applyBorder="1" applyAlignment="1">
      <alignment horizontal="center" wrapText="1"/>
    </xf>
    <xf numFmtId="1" fontId="2" fillId="35" borderId="37" xfId="0" applyNumberFormat="1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1" fontId="2" fillId="35" borderId="39" xfId="0" applyNumberFormat="1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" fontId="2" fillId="33" borderId="39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1" fontId="4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28575</xdr:rowOff>
    </xdr:from>
    <xdr:to>
      <xdr:col>1</xdr:col>
      <xdr:colOff>1838325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28575"/>
          <a:ext cx="14287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Centro Elaborazione Dati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Comune di Vercelli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361950</xdr:colOff>
      <xdr:row>3</xdr:row>
      <xdr:rowOff>142875</xdr:rowOff>
    </xdr:to>
    <xdr:pic>
      <xdr:nvPicPr>
        <xdr:cNvPr id="2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5</xdr:row>
      <xdr:rowOff>85725</xdr:rowOff>
    </xdr:from>
    <xdr:to>
      <xdr:col>13</xdr:col>
      <xdr:colOff>457200</xdr:colOff>
      <xdr:row>8</xdr:row>
      <xdr:rowOff>0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904875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85725</xdr:rowOff>
    </xdr:from>
    <xdr:to>
      <xdr:col>7</xdr:col>
      <xdr:colOff>438150</xdr:colOff>
      <xdr:row>8</xdr:row>
      <xdr:rowOff>0</xdr:rowOff>
    </xdr:to>
    <xdr:pic>
      <xdr:nvPicPr>
        <xdr:cNvPr id="2" name="Picture 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048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85725</xdr:rowOff>
    </xdr:from>
    <xdr:to>
      <xdr:col>1</xdr:col>
      <xdr:colOff>466725</xdr:colOff>
      <xdr:row>8</xdr:row>
      <xdr:rowOff>0</xdr:rowOff>
    </xdr:to>
    <xdr:pic>
      <xdr:nvPicPr>
        <xdr:cNvPr id="3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0487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AB75"/>
  <sheetViews>
    <sheetView tabSelected="1" zoomScalePageLayoutView="0" workbookViewId="0" topLeftCell="L31">
      <selection activeCell="M9" sqref="M9"/>
    </sheetView>
  </sheetViews>
  <sheetFormatPr defaultColWidth="9.140625" defaultRowHeight="12.75"/>
  <cols>
    <col min="1" max="1" width="4.57421875" style="1" customWidth="1"/>
    <col min="2" max="2" width="36.7109375" style="1" customWidth="1"/>
    <col min="3" max="3" width="24.57421875" style="1" customWidth="1"/>
    <col min="4" max="4" width="5.00390625" style="1" customWidth="1"/>
    <col min="5" max="7" width="14.7109375" style="50" customWidth="1"/>
    <col min="8" max="8" width="7.140625" style="1" customWidth="1"/>
    <col min="9" max="14" width="10.28125" style="1" customWidth="1"/>
    <col min="15" max="15" width="4.7109375" style="1" customWidth="1"/>
    <col min="16" max="21" width="10.57421875" style="1" customWidth="1"/>
    <col min="22" max="22" width="5.8515625" style="1" customWidth="1"/>
    <col min="23" max="28" width="10.28125" style="1" customWidth="1"/>
    <col min="29" max="16384" width="8.8515625" style="1" customWidth="1"/>
  </cols>
  <sheetData>
    <row r="1" ht="12.75"/>
    <row r="2" spans="5:11" ht="12.75">
      <c r="E2" s="38" t="s">
        <v>104</v>
      </c>
      <c r="F2" s="39"/>
      <c r="G2" s="39" t="s">
        <v>90</v>
      </c>
      <c r="H2" s="40" t="s">
        <v>73</v>
      </c>
      <c r="I2" s="41">
        <v>0.5</v>
      </c>
      <c r="J2" s="41">
        <v>0.7916666666666666</v>
      </c>
      <c r="K2" s="41">
        <v>0.9583333333333334</v>
      </c>
    </row>
    <row r="3" spans="2:11" ht="12.75">
      <c r="B3" s="42"/>
      <c r="C3" s="43"/>
      <c r="D3" s="44"/>
      <c r="E3" s="45" t="s">
        <v>105</v>
      </c>
      <c r="F3" s="39"/>
      <c r="G3" s="46" t="s">
        <v>74</v>
      </c>
      <c r="H3" s="40"/>
      <c r="I3" s="40"/>
      <c r="J3" s="40"/>
      <c r="K3" s="40"/>
    </row>
    <row r="4" spans="2:11" ht="13.5" customHeight="1">
      <c r="B4" s="42"/>
      <c r="C4" s="43"/>
      <c r="D4" s="43"/>
      <c r="E4" s="47" t="s">
        <v>106</v>
      </c>
      <c r="F4" s="39"/>
      <c r="G4" s="40" t="s">
        <v>75</v>
      </c>
      <c r="H4" s="40"/>
      <c r="I4" s="40"/>
      <c r="J4" s="38"/>
      <c r="K4" s="48"/>
    </row>
    <row r="5" ht="13.5" thickBot="1">
      <c r="B5" s="49"/>
    </row>
    <row r="6" spans="2:28" ht="13.5" thickBot="1">
      <c r="B6" s="49"/>
      <c r="C6" s="51">
        <f ca="1">NOW()</f>
        <v>43625.983347106485</v>
      </c>
      <c r="I6" s="92" t="str">
        <f>$E$2&amp;" per il "&amp;$E$3&amp;" del "&amp;$E$4&amp;" "&amp;$G$2&amp;" "&amp;$H$2&amp;" "&amp;TEXT(I2,"h.mm")</f>
        <v>Ballottaggio per il Sindaco del 9 Giugno 2019 Affluenze Domenica ore 12.00</v>
      </c>
      <c r="J6" s="93"/>
      <c r="K6" s="93"/>
      <c r="L6" s="93"/>
      <c r="M6" s="93"/>
      <c r="N6" s="94"/>
      <c r="O6" s="52"/>
      <c r="P6" s="92" t="str">
        <f>$E$2&amp;" per il "&amp;$E$3&amp;" del "&amp;$E$4&amp;" "&amp;$G$2&amp;" "&amp;$H$2&amp;" "&amp;TEXT(J2,"h.mm")</f>
        <v>Ballottaggio per il Sindaco del 9 Giugno 2019 Affluenze Domenica ore 19.00</v>
      </c>
      <c r="Q6" s="93"/>
      <c r="R6" s="93"/>
      <c r="S6" s="93"/>
      <c r="T6" s="93"/>
      <c r="U6" s="94"/>
      <c r="V6" s="52"/>
      <c r="W6" s="92" t="str">
        <f>$E$2&amp;" per il "&amp;$E$3&amp;" del "&amp;$E$4&amp;" "&amp;$G$2&amp;" "&amp;$H$2&amp;" "&amp;TEXT(K2,"h.mm")</f>
        <v>Ballottaggio per il Sindaco del 9 Giugno 2019 Affluenze Domenica ore 23.00</v>
      </c>
      <c r="X6" s="93"/>
      <c r="Y6" s="93"/>
      <c r="Z6" s="93"/>
      <c r="AA6" s="93"/>
      <c r="AB6" s="94"/>
    </row>
    <row r="7" spans="5:28" ht="12.75">
      <c r="E7" s="53" t="s">
        <v>0</v>
      </c>
      <c r="F7" s="54" t="s">
        <v>0</v>
      </c>
      <c r="G7" s="54" t="s">
        <v>0</v>
      </c>
      <c r="I7" s="55" t="s">
        <v>70</v>
      </c>
      <c r="J7" s="56" t="s">
        <v>71</v>
      </c>
      <c r="K7" s="56" t="s">
        <v>70</v>
      </c>
      <c r="L7" s="56" t="s">
        <v>71</v>
      </c>
      <c r="M7" s="57" t="s">
        <v>70</v>
      </c>
      <c r="N7" s="58" t="s">
        <v>71</v>
      </c>
      <c r="O7" s="52"/>
      <c r="P7" s="55" t="s">
        <v>70</v>
      </c>
      <c r="Q7" s="56" t="s">
        <v>71</v>
      </c>
      <c r="R7" s="56" t="s">
        <v>70</v>
      </c>
      <c r="S7" s="56" t="s">
        <v>71</v>
      </c>
      <c r="T7" s="57" t="s">
        <v>70</v>
      </c>
      <c r="U7" s="58" t="s">
        <v>71</v>
      </c>
      <c r="V7" s="52"/>
      <c r="W7" s="59" t="s">
        <v>70</v>
      </c>
      <c r="X7" s="60" t="s">
        <v>71</v>
      </c>
      <c r="Y7" s="60" t="s">
        <v>70</v>
      </c>
      <c r="Z7" s="60" t="s">
        <v>71</v>
      </c>
      <c r="AA7" s="57" t="s">
        <v>70</v>
      </c>
      <c r="AB7" s="58" t="s">
        <v>71</v>
      </c>
    </row>
    <row r="8" spans="1:28" ht="13.5" thickBot="1">
      <c r="A8" s="61" t="s">
        <v>1</v>
      </c>
      <c r="B8" s="61" t="s">
        <v>2</v>
      </c>
      <c r="C8" s="61" t="s">
        <v>3</v>
      </c>
      <c r="D8" s="61" t="s">
        <v>4</v>
      </c>
      <c r="E8" s="62" t="s">
        <v>5</v>
      </c>
      <c r="F8" s="63" t="s">
        <v>82</v>
      </c>
      <c r="G8" s="63" t="s">
        <v>6</v>
      </c>
      <c r="H8" s="61" t="s">
        <v>1</v>
      </c>
      <c r="I8" s="64" t="s">
        <v>5</v>
      </c>
      <c r="J8" s="65" t="s">
        <v>5</v>
      </c>
      <c r="K8" s="65" t="s">
        <v>82</v>
      </c>
      <c r="L8" s="65" t="s">
        <v>82</v>
      </c>
      <c r="M8" s="66" t="s">
        <v>6</v>
      </c>
      <c r="N8" s="67" t="s">
        <v>6</v>
      </c>
      <c r="O8" s="61" t="s">
        <v>1</v>
      </c>
      <c r="P8" s="64" t="s">
        <v>5</v>
      </c>
      <c r="Q8" s="65" t="s">
        <v>5</v>
      </c>
      <c r="R8" s="65" t="s">
        <v>82</v>
      </c>
      <c r="S8" s="65" t="s">
        <v>82</v>
      </c>
      <c r="T8" s="66" t="s">
        <v>6</v>
      </c>
      <c r="U8" s="67" t="s">
        <v>6</v>
      </c>
      <c r="V8" s="61" t="s">
        <v>1</v>
      </c>
      <c r="W8" s="68" t="s">
        <v>5</v>
      </c>
      <c r="X8" s="69" t="s">
        <v>5</v>
      </c>
      <c r="Y8" s="69" t="s">
        <v>82</v>
      </c>
      <c r="Z8" s="69" t="s">
        <v>82</v>
      </c>
      <c r="AA8" s="66" t="s">
        <v>6</v>
      </c>
      <c r="AB8" s="67" t="s">
        <v>6</v>
      </c>
    </row>
    <row r="9" spans="1:28" ht="15">
      <c r="A9" s="52">
        <v>1</v>
      </c>
      <c r="B9" s="52" t="s">
        <v>91</v>
      </c>
      <c r="C9" s="70" t="s">
        <v>7</v>
      </c>
      <c r="D9" s="52">
        <v>3</v>
      </c>
      <c r="E9" s="79">
        <v>528</v>
      </c>
      <c r="F9" s="79">
        <v>545</v>
      </c>
      <c r="G9" s="79">
        <f aca="true" t="shared" si="0" ref="G9:G57">SUM(E9:F9)</f>
        <v>1073</v>
      </c>
      <c r="H9" s="52">
        <v>1</v>
      </c>
      <c r="I9" s="23">
        <v>0</v>
      </c>
      <c r="J9" s="71">
        <f aca="true" t="shared" si="1" ref="J9:J40">(I9/E9)</f>
        <v>0</v>
      </c>
      <c r="K9" s="23">
        <v>0</v>
      </c>
      <c r="L9" s="71">
        <f aca="true" t="shared" si="2" ref="L9:L41">(K9/F9)</f>
        <v>0</v>
      </c>
      <c r="M9" s="81">
        <v>150</v>
      </c>
      <c r="N9" s="82">
        <f aca="true" t="shared" si="3" ref="N9:N40">(M9/G9)</f>
        <v>0.13979496738117428</v>
      </c>
      <c r="O9" s="52">
        <v>1</v>
      </c>
      <c r="P9" s="23"/>
      <c r="Q9" s="71" t="e">
        <f aca="true" t="shared" si="4" ref="Q9:Q40">(P9/L9)</f>
        <v>#DIV/0!</v>
      </c>
      <c r="R9" s="23"/>
      <c r="S9" s="71">
        <f aca="true" t="shared" si="5" ref="S9:S58">(R9/M9)</f>
        <v>0</v>
      </c>
      <c r="T9" s="81">
        <v>368</v>
      </c>
      <c r="U9" s="82">
        <f>(T9/G9)</f>
        <v>0.3429636533084809</v>
      </c>
      <c r="V9" s="52">
        <v>1</v>
      </c>
      <c r="W9" s="85">
        <v>224</v>
      </c>
      <c r="X9" s="86">
        <f>(W9/E9)</f>
        <v>0.42424242424242425</v>
      </c>
      <c r="Y9" s="85">
        <v>230</v>
      </c>
      <c r="Z9" s="86">
        <f aca="true" t="shared" si="6" ref="Z9:Z56">(Y9/F9)</f>
        <v>0.42201834862385323</v>
      </c>
      <c r="AA9" s="87">
        <f aca="true" t="shared" si="7" ref="AA9:AA56">W9+Y9</f>
        <v>454</v>
      </c>
      <c r="AB9" s="82">
        <f>(AA9/G9)</f>
        <v>0.42311276794035413</v>
      </c>
    </row>
    <row r="10" spans="1:28" ht="15">
      <c r="A10" s="52">
        <v>2</v>
      </c>
      <c r="B10" s="52" t="s">
        <v>91</v>
      </c>
      <c r="C10" s="70" t="s">
        <v>7</v>
      </c>
      <c r="D10" s="52">
        <v>3</v>
      </c>
      <c r="E10" s="79">
        <v>308</v>
      </c>
      <c r="F10" s="79">
        <v>451</v>
      </c>
      <c r="G10" s="79">
        <f t="shared" si="0"/>
        <v>759</v>
      </c>
      <c r="H10" s="52">
        <v>2</v>
      </c>
      <c r="I10" s="23">
        <v>0</v>
      </c>
      <c r="J10" s="71">
        <f t="shared" si="1"/>
        <v>0</v>
      </c>
      <c r="K10" s="23">
        <v>0</v>
      </c>
      <c r="L10" s="71">
        <f t="shared" si="2"/>
        <v>0</v>
      </c>
      <c r="M10" s="81">
        <v>116</v>
      </c>
      <c r="N10" s="82">
        <f t="shared" si="3"/>
        <v>0.152832674571805</v>
      </c>
      <c r="O10" s="52">
        <v>2</v>
      </c>
      <c r="P10" s="23"/>
      <c r="Q10" s="71" t="e">
        <f t="shared" si="4"/>
        <v>#DIV/0!</v>
      </c>
      <c r="R10" s="23"/>
      <c r="S10" s="71">
        <f t="shared" si="5"/>
        <v>0</v>
      </c>
      <c r="T10" s="81">
        <v>279</v>
      </c>
      <c r="U10" s="82">
        <f>(T10/G10)</f>
        <v>0.3675889328063241</v>
      </c>
      <c r="V10" s="52">
        <v>2</v>
      </c>
      <c r="W10" s="85">
        <v>154</v>
      </c>
      <c r="X10" s="86">
        <f aca="true" t="shared" si="8" ref="X10:X57">(W10/E10)</f>
        <v>0.5</v>
      </c>
      <c r="Y10" s="85">
        <v>189</v>
      </c>
      <c r="Z10" s="86">
        <f t="shared" si="6"/>
        <v>0.4190687361419069</v>
      </c>
      <c r="AA10" s="87">
        <f t="shared" si="7"/>
        <v>343</v>
      </c>
      <c r="AB10" s="82">
        <f aca="true" t="shared" si="9" ref="AB10:AB58">(AA10/G10)</f>
        <v>0.4519104084321476</v>
      </c>
    </row>
    <row r="11" spans="1:28" ht="15">
      <c r="A11" s="52">
        <v>3</v>
      </c>
      <c r="B11" s="52" t="s">
        <v>92</v>
      </c>
      <c r="C11" s="52" t="s">
        <v>11</v>
      </c>
      <c r="D11" s="52">
        <v>4</v>
      </c>
      <c r="E11" s="79">
        <v>395</v>
      </c>
      <c r="F11" s="79">
        <v>405</v>
      </c>
      <c r="G11" s="79">
        <f t="shared" si="0"/>
        <v>800</v>
      </c>
      <c r="H11" s="52">
        <v>3</v>
      </c>
      <c r="I11" s="23">
        <v>0</v>
      </c>
      <c r="J11" s="71">
        <f t="shared" si="1"/>
        <v>0</v>
      </c>
      <c r="K11" s="23">
        <v>0</v>
      </c>
      <c r="L11" s="71">
        <f t="shared" si="2"/>
        <v>0</v>
      </c>
      <c r="M11" s="81">
        <v>110</v>
      </c>
      <c r="N11" s="82">
        <f t="shared" si="3"/>
        <v>0.1375</v>
      </c>
      <c r="O11" s="52">
        <v>3</v>
      </c>
      <c r="P11" s="23"/>
      <c r="Q11" s="71" t="e">
        <f t="shared" si="4"/>
        <v>#DIV/0!</v>
      </c>
      <c r="R11" s="23"/>
      <c r="S11" s="71">
        <f t="shared" si="5"/>
        <v>0</v>
      </c>
      <c r="T11" s="81">
        <v>235</v>
      </c>
      <c r="U11" s="82">
        <f aca="true" t="shared" si="10" ref="U11:U58">(T11/G11)</f>
        <v>0.29375</v>
      </c>
      <c r="V11" s="52">
        <v>3</v>
      </c>
      <c r="W11" s="85">
        <v>127</v>
      </c>
      <c r="X11" s="86">
        <f t="shared" si="8"/>
        <v>0.32151898734177214</v>
      </c>
      <c r="Y11" s="85">
        <v>170</v>
      </c>
      <c r="Z11" s="86">
        <f t="shared" si="6"/>
        <v>0.41975308641975306</v>
      </c>
      <c r="AA11" s="87">
        <f t="shared" si="7"/>
        <v>297</v>
      </c>
      <c r="AB11" s="82">
        <f t="shared" si="9"/>
        <v>0.37125</v>
      </c>
    </row>
    <row r="12" spans="1:28" ht="15">
      <c r="A12" s="52">
        <v>4</v>
      </c>
      <c r="B12" s="52" t="s">
        <v>9</v>
      </c>
      <c r="C12" s="52" t="s">
        <v>10</v>
      </c>
      <c r="D12" s="52">
        <v>48</v>
      </c>
      <c r="E12" s="79">
        <v>342</v>
      </c>
      <c r="F12" s="79">
        <v>410</v>
      </c>
      <c r="G12" s="79">
        <f t="shared" si="0"/>
        <v>752</v>
      </c>
      <c r="H12" s="52">
        <v>4</v>
      </c>
      <c r="I12" s="23">
        <v>0</v>
      </c>
      <c r="J12" s="71">
        <f t="shared" si="1"/>
        <v>0</v>
      </c>
      <c r="K12" s="23">
        <v>0</v>
      </c>
      <c r="L12" s="71">
        <f t="shared" si="2"/>
        <v>0</v>
      </c>
      <c r="M12" s="81">
        <v>124</v>
      </c>
      <c r="N12" s="82">
        <f t="shared" si="3"/>
        <v>0.16489361702127658</v>
      </c>
      <c r="O12" s="52">
        <v>4</v>
      </c>
      <c r="P12" s="23"/>
      <c r="Q12" s="71" t="e">
        <f t="shared" si="4"/>
        <v>#DIV/0!</v>
      </c>
      <c r="R12" s="23"/>
      <c r="S12" s="71">
        <f t="shared" si="5"/>
        <v>0</v>
      </c>
      <c r="T12" s="81">
        <v>301</v>
      </c>
      <c r="U12" s="82">
        <f t="shared" si="10"/>
        <v>0.4002659574468085</v>
      </c>
      <c r="V12" s="52">
        <v>4</v>
      </c>
      <c r="W12" s="85">
        <v>171</v>
      </c>
      <c r="X12" s="86">
        <f t="shared" si="8"/>
        <v>0.5</v>
      </c>
      <c r="Y12" s="85">
        <v>212</v>
      </c>
      <c r="Z12" s="86">
        <f t="shared" si="6"/>
        <v>0.5170731707317073</v>
      </c>
      <c r="AA12" s="87">
        <f t="shared" si="7"/>
        <v>383</v>
      </c>
      <c r="AB12" s="82">
        <f t="shared" si="9"/>
        <v>0.5093085106382979</v>
      </c>
    </row>
    <row r="13" spans="1:28" ht="15">
      <c r="A13" s="52">
        <v>5</v>
      </c>
      <c r="B13" s="52" t="s">
        <v>9</v>
      </c>
      <c r="C13" s="52" t="s">
        <v>10</v>
      </c>
      <c r="D13" s="52">
        <v>48</v>
      </c>
      <c r="E13" s="79">
        <v>326</v>
      </c>
      <c r="F13" s="79">
        <v>351</v>
      </c>
      <c r="G13" s="79">
        <f t="shared" si="0"/>
        <v>677</v>
      </c>
      <c r="H13" s="52">
        <v>5</v>
      </c>
      <c r="I13" s="23">
        <v>0</v>
      </c>
      <c r="J13" s="71">
        <f t="shared" si="1"/>
        <v>0</v>
      </c>
      <c r="K13" s="23">
        <v>0</v>
      </c>
      <c r="L13" s="71">
        <f t="shared" si="2"/>
        <v>0</v>
      </c>
      <c r="M13" s="81">
        <v>128</v>
      </c>
      <c r="N13" s="82">
        <f t="shared" si="3"/>
        <v>0.18906942392909898</v>
      </c>
      <c r="O13" s="52">
        <v>5</v>
      </c>
      <c r="P13" s="23"/>
      <c r="Q13" s="71" t="e">
        <f t="shared" si="4"/>
        <v>#DIV/0!</v>
      </c>
      <c r="R13" s="23"/>
      <c r="S13" s="71">
        <f t="shared" si="5"/>
        <v>0</v>
      </c>
      <c r="T13" s="81">
        <v>265</v>
      </c>
      <c r="U13" s="82">
        <f t="shared" si="10"/>
        <v>0.3914327917282127</v>
      </c>
      <c r="V13" s="52">
        <v>5</v>
      </c>
      <c r="W13" s="85">
        <v>168</v>
      </c>
      <c r="X13" s="86">
        <f t="shared" si="8"/>
        <v>0.5153374233128835</v>
      </c>
      <c r="Y13" s="85">
        <v>156</v>
      </c>
      <c r="Z13" s="86">
        <f t="shared" si="6"/>
        <v>0.4444444444444444</v>
      </c>
      <c r="AA13" s="87">
        <f t="shared" si="7"/>
        <v>324</v>
      </c>
      <c r="AB13" s="82">
        <f t="shared" si="9"/>
        <v>0.47858197932053176</v>
      </c>
    </row>
    <row r="14" spans="1:28" ht="15">
      <c r="A14" s="52">
        <v>6</v>
      </c>
      <c r="B14" s="52" t="s">
        <v>9</v>
      </c>
      <c r="C14" s="52" t="s">
        <v>10</v>
      </c>
      <c r="D14" s="52">
        <v>48</v>
      </c>
      <c r="E14" s="79">
        <v>368</v>
      </c>
      <c r="F14" s="79">
        <v>395</v>
      </c>
      <c r="G14" s="79">
        <f t="shared" si="0"/>
        <v>763</v>
      </c>
      <c r="H14" s="52">
        <v>6</v>
      </c>
      <c r="I14" s="23">
        <v>0</v>
      </c>
      <c r="J14" s="71">
        <f t="shared" si="1"/>
        <v>0</v>
      </c>
      <c r="K14" s="23">
        <v>0</v>
      </c>
      <c r="L14" s="71">
        <f t="shared" si="2"/>
        <v>0</v>
      </c>
      <c r="M14" s="81">
        <v>93</v>
      </c>
      <c r="N14" s="82">
        <f t="shared" si="3"/>
        <v>0.1218872870249017</v>
      </c>
      <c r="O14" s="52">
        <v>6</v>
      </c>
      <c r="P14" s="23"/>
      <c r="Q14" s="71" t="e">
        <f t="shared" si="4"/>
        <v>#DIV/0!</v>
      </c>
      <c r="R14" s="23"/>
      <c r="S14" s="71">
        <f t="shared" si="5"/>
        <v>0</v>
      </c>
      <c r="T14" s="81">
        <v>292</v>
      </c>
      <c r="U14" s="82">
        <f t="shared" si="10"/>
        <v>0.382699868938401</v>
      </c>
      <c r="V14" s="52">
        <v>6</v>
      </c>
      <c r="W14" s="85">
        <v>182</v>
      </c>
      <c r="X14" s="86">
        <f t="shared" si="8"/>
        <v>0.4945652173913043</v>
      </c>
      <c r="Y14" s="85">
        <v>191</v>
      </c>
      <c r="Z14" s="86">
        <f t="shared" si="6"/>
        <v>0.4835443037974684</v>
      </c>
      <c r="AA14" s="87">
        <f t="shared" si="7"/>
        <v>373</v>
      </c>
      <c r="AB14" s="82">
        <f t="shared" si="9"/>
        <v>0.4888597640891219</v>
      </c>
    </row>
    <row r="15" spans="1:28" ht="15">
      <c r="A15" s="52">
        <v>7</v>
      </c>
      <c r="B15" s="52" t="s">
        <v>9</v>
      </c>
      <c r="C15" s="52" t="s">
        <v>10</v>
      </c>
      <c r="D15" s="52">
        <v>48</v>
      </c>
      <c r="E15" s="79">
        <v>267</v>
      </c>
      <c r="F15" s="79">
        <v>290</v>
      </c>
      <c r="G15" s="79">
        <f t="shared" si="0"/>
        <v>557</v>
      </c>
      <c r="H15" s="52">
        <v>7</v>
      </c>
      <c r="I15" s="23">
        <v>0</v>
      </c>
      <c r="J15" s="71">
        <f t="shared" si="1"/>
        <v>0</v>
      </c>
      <c r="K15" s="23">
        <v>0</v>
      </c>
      <c r="L15" s="71">
        <f t="shared" si="2"/>
        <v>0</v>
      </c>
      <c r="M15" s="81">
        <v>90</v>
      </c>
      <c r="N15" s="82">
        <f t="shared" si="3"/>
        <v>0.1615798922800718</v>
      </c>
      <c r="O15" s="52">
        <v>7</v>
      </c>
      <c r="P15" s="23"/>
      <c r="Q15" s="71" t="e">
        <f t="shared" si="4"/>
        <v>#DIV/0!</v>
      </c>
      <c r="R15" s="23"/>
      <c r="S15" s="71">
        <f t="shared" si="5"/>
        <v>0</v>
      </c>
      <c r="T15" s="81">
        <v>210</v>
      </c>
      <c r="U15" s="82">
        <f t="shared" si="10"/>
        <v>0.3770197486535009</v>
      </c>
      <c r="V15" s="52">
        <v>7</v>
      </c>
      <c r="W15" s="85">
        <v>131</v>
      </c>
      <c r="X15" s="86">
        <f t="shared" si="8"/>
        <v>0.49063670411985016</v>
      </c>
      <c r="Y15" s="85">
        <v>136</v>
      </c>
      <c r="Z15" s="86">
        <f t="shared" si="6"/>
        <v>0.4689655172413793</v>
      </c>
      <c r="AA15" s="87">
        <f t="shared" si="7"/>
        <v>267</v>
      </c>
      <c r="AB15" s="82">
        <f t="shared" si="9"/>
        <v>0.4793536804308797</v>
      </c>
    </row>
    <row r="16" spans="1:28" ht="15">
      <c r="A16" s="52">
        <v>8</v>
      </c>
      <c r="B16" s="52" t="s">
        <v>92</v>
      </c>
      <c r="C16" s="52" t="s">
        <v>11</v>
      </c>
      <c r="D16" s="52">
        <v>4</v>
      </c>
      <c r="E16" s="79">
        <v>364</v>
      </c>
      <c r="F16" s="79">
        <v>394</v>
      </c>
      <c r="G16" s="79">
        <f t="shared" si="0"/>
        <v>758</v>
      </c>
      <c r="H16" s="52">
        <v>8</v>
      </c>
      <c r="I16" s="23">
        <v>0</v>
      </c>
      <c r="J16" s="71">
        <f t="shared" si="1"/>
        <v>0</v>
      </c>
      <c r="K16" s="23">
        <v>0</v>
      </c>
      <c r="L16" s="71">
        <f t="shared" si="2"/>
        <v>0</v>
      </c>
      <c r="M16" s="81">
        <v>144</v>
      </c>
      <c r="N16" s="82">
        <f t="shared" si="3"/>
        <v>0.18997361477572558</v>
      </c>
      <c r="O16" s="52">
        <v>8</v>
      </c>
      <c r="P16" s="23"/>
      <c r="Q16" s="71" t="e">
        <f t="shared" si="4"/>
        <v>#DIV/0!</v>
      </c>
      <c r="R16" s="23"/>
      <c r="S16" s="71">
        <f t="shared" si="5"/>
        <v>0</v>
      </c>
      <c r="T16" s="81">
        <v>321</v>
      </c>
      <c r="U16" s="82">
        <f t="shared" si="10"/>
        <v>0.4234828496042216</v>
      </c>
      <c r="V16" s="52">
        <v>8</v>
      </c>
      <c r="W16" s="85">
        <v>197</v>
      </c>
      <c r="X16" s="86">
        <f t="shared" si="8"/>
        <v>0.5412087912087912</v>
      </c>
      <c r="Y16" s="85">
        <v>221</v>
      </c>
      <c r="Z16" s="86">
        <f t="shared" si="6"/>
        <v>0.5609137055837563</v>
      </c>
      <c r="AA16" s="87">
        <f t="shared" si="7"/>
        <v>418</v>
      </c>
      <c r="AB16" s="82">
        <f t="shared" si="9"/>
        <v>0.5514511873350924</v>
      </c>
    </row>
    <row r="17" spans="1:28" ht="15">
      <c r="A17" s="52">
        <v>9</v>
      </c>
      <c r="B17" s="52" t="s">
        <v>12</v>
      </c>
      <c r="C17" s="52" t="s">
        <v>13</v>
      </c>
      <c r="D17" s="52">
        <v>7</v>
      </c>
      <c r="E17" s="79">
        <v>470</v>
      </c>
      <c r="F17" s="79">
        <v>516</v>
      </c>
      <c r="G17" s="79">
        <f t="shared" si="0"/>
        <v>986</v>
      </c>
      <c r="H17" s="52">
        <v>9</v>
      </c>
      <c r="I17" s="23">
        <v>0</v>
      </c>
      <c r="J17" s="71">
        <f t="shared" si="1"/>
        <v>0</v>
      </c>
      <c r="K17" s="23">
        <v>0</v>
      </c>
      <c r="L17" s="71">
        <f t="shared" si="2"/>
        <v>0</v>
      </c>
      <c r="M17" s="81">
        <v>130</v>
      </c>
      <c r="N17" s="82">
        <f t="shared" si="3"/>
        <v>0.13184584178498987</v>
      </c>
      <c r="O17" s="52">
        <v>9</v>
      </c>
      <c r="P17" s="23"/>
      <c r="Q17" s="71" t="e">
        <f t="shared" si="4"/>
        <v>#DIV/0!</v>
      </c>
      <c r="R17" s="23"/>
      <c r="S17" s="71">
        <f t="shared" si="5"/>
        <v>0</v>
      </c>
      <c r="T17" s="81">
        <v>325</v>
      </c>
      <c r="U17" s="82">
        <f t="shared" si="10"/>
        <v>0.32961460446247465</v>
      </c>
      <c r="V17" s="52">
        <v>9</v>
      </c>
      <c r="W17" s="85">
        <v>202</v>
      </c>
      <c r="X17" s="86">
        <f t="shared" si="8"/>
        <v>0.4297872340425532</v>
      </c>
      <c r="Y17" s="85">
        <v>213</v>
      </c>
      <c r="Z17" s="86">
        <f t="shared" si="6"/>
        <v>0.4127906976744186</v>
      </c>
      <c r="AA17" s="87">
        <f t="shared" si="7"/>
        <v>415</v>
      </c>
      <c r="AB17" s="82">
        <f t="shared" si="9"/>
        <v>0.4208924949290061</v>
      </c>
    </row>
    <row r="18" spans="1:28" ht="15">
      <c r="A18" s="52" t="s">
        <v>14</v>
      </c>
      <c r="B18" s="52" t="s">
        <v>15</v>
      </c>
      <c r="C18" s="52" t="s">
        <v>16</v>
      </c>
      <c r="D18" s="52">
        <v>17</v>
      </c>
      <c r="E18" s="79">
        <v>387</v>
      </c>
      <c r="F18" s="79">
        <v>439</v>
      </c>
      <c r="G18" s="79">
        <f t="shared" si="0"/>
        <v>826</v>
      </c>
      <c r="H18" s="52" t="s">
        <v>14</v>
      </c>
      <c r="I18" s="23">
        <v>0</v>
      </c>
      <c r="J18" s="71">
        <f t="shared" si="1"/>
        <v>0</v>
      </c>
      <c r="K18" s="23">
        <v>0</v>
      </c>
      <c r="L18" s="71">
        <f t="shared" si="2"/>
        <v>0</v>
      </c>
      <c r="M18" s="81">
        <v>173</v>
      </c>
      <c r="N18" s="82">
        <f t="shared" si="3"/>
        <v>0.20944309927360774</v>
      </c>
      <c r="O18" s="52" t="s">
        <v>14</v>
      </c>
      <c r="P18" s="23"/>
      <c r="Q18" s="71" t="e">
        <f t="shared" si="4"/>
        <v>#DIV/0!</v>
      </c>
      <c r="R18" s="23"/>
      <c r="S18" s="71">
        <f t="shared" si="5"/>
        <v>0</v>
      </c>
      <c r="T18" s="81">
        <v>385</v>
      </c>
      <c r="U18" s="82">
        <f t="shared" si="10"/>
        <v>0.4661016949152542</v>
      </c>
      <c r="V18" s="52" t="s">
        <v>14</v>
      </c>
      <c r="W18" s="85">
        <v>225</v>
      </c>
      <c r="X18" s="86">
        <f t="shared" si="8"/>
        <v>0.5813953488372093</v>
      </c>
      <c r="Y18" s="85">
        <v>236</v>
      </c>
      <c r="Z18" s="86">
        <f t="shared" si="6"/>
        <v>0.5375854214123007</v>
      </c>
      <c r="AA18" s="87">
        <f t="shared" si="7"/>
        <v>461</v>
      </c>
      <c r="AB18" s="82">
        <f t="shared" si="9"/>
        <v>0.5581113801452785</v>
      </c>
    </row>
    <row r="19" spans="1:28" ht="15">
      <c r="A19" s="52" t="s">
        <v>17</v>
      </c>
      <c r="B19" s="52" t="s">
        <v>15</v>
      </c>
      <c r="C19" s="52" t="s">
        <v>16</v>
      </c>
      <c r="D19" s="52">
        <v>17</v>
      </c>
      <c r="E19" s="79">
        <v>361</v>
      </c>
      <c r="F19" s="79">
        <v>425</v>
      </c>
      <c r="G19" s="79">
        <f t="shared" si="0"/>
        <v>786</v>
      </c>
      <c r="H19" s="52" t="s">
        <v>17</v>
      </c>
      <c r="I19" s="23">
        <v>0</v>
      </c>
      <c r="J19" s="71">
        <f t="shared" si="1"/>
        <v>0</v>
      </c>
      <c r="K19" s="23">
        <v>0</v>
      </c>
      <c r="L19" s="71">
        <f t="shared" si="2"/>
        <v>0</v>
      </c>
      <c r="M19" s="81">
        <v>138</v>
      </c>
      <c r="N19" s="82">
        <f t="shared" si="3"/>
        <v>0.17557251908396945</v>
      </c>
      <c r="O19" s="52" t="s">
        <v>17</v>
      </c>
      <c r="P19" s="23"/>
      <c r="Q19" s="71" t="e">
        <f t="shared" si="4"/>
        <v>#DIV/0!</v>
      </c>
      <c r="R19" s="23"/>
      <c r="S19" s="71">
        <f t="shared" si="5"/>
        <v>0</v>
      </c>
      <c r="T19" s="81">
        <v>288</v>
      </c>
      <c r="U19" s="82">
        <f t="shared" si="10"/>
        <v>0.366412213740458</v>
      </c>
      <c r="V19" s="52" t="s">
        <v>17</v>
      </c>
      <c r="W19" s="85">
        <v>169</v>
      </c>
      <c r="X19" s="86">
        <f t="shared" si="8"/>
        <v>0.46814404432132967</v>
      </c>
      <c r="Y19" s="85">
        <v>207</v>
      </c>
      <c r="Z19" s="86">
        <f t="shared" si="6"/>
        <v>0.48705882352941177</v>
      </c>
      <c r="AA19" s="87">
        <f t="shared" si="7"/>
        <v>376</v>
      </c>
      <c r="AB19" s="82">
        <f t="shared" si="9"/>
        <v>0.47837150127226463</v>
      </c>
    </row>
    <row r="20" spans="1:28" ht="15">
      <c r="A20" s="52" t="s">
        <v>18</v>
      </c>
      <c r="B20" s="52" t="s">
        <v>15</v>
      </c>
      <c r="C20" s="52" t="s">
        <v>16</v>
      </c>
      <c r="D20" s="52">
        <v>17</v>
      </c>
      <c r="E20" s="79">
        <v>365</v>
      </c>
      <c r="F20" s="79">
        <v>447</v>
      </c>
      <c r="G20" s="79">
        <f t="shared" si="0"/>
        <v>812</v>
      </c>
      <c r="H20" s="52" t="s">
        <v>18</v>
      </c>
      <c r="I20" s="23"/>
      <c r="J20" s="71">
        <f t="shared" si="1"/>
        <v>0</v>
      </c>
      <c r="K20" s="23">
        <v>0</v>
      </c>
      <c r="L20" s="71">
        <f t="shared" si="2"/>
        <v>0</v>
      </c>
      <c r="M20" s="81">
        <v>125</v>
      </c>
      <c r="N20" s="82">
        <f t="shared" si="3"/>
        <v>0.1539408866995074</v>
      </c>
      <c r="O20" s="52" t="s">
        <v>18</v>
      </c>
      <c r="P20" s="23"/>
      <c r="Q20" s="71" t="e">
        <f t="shared" si="4"/>
        <v>#DIV/0!</v>
      </c>
      <c r="R20" s="23"/>
      <c r="S20" s="71">
        <f t="shared" si="5"/>
        <v>0</v>
      </c>
      <c r="T20" s="81">
        <v>279</v>
      </c>
      <c r="U20" s="82">
        <f t="shared" si="10"/>
        <v>0.3435960591133005</v>
      </c>
      <c r="V20" s="52" t="s">
        <v>18</v>
      </c>
      <c r="W20" s="85">
        <v>168</v>
      </c>
      <c r="X20" s="86">
        <f t="shared" si="8"/>
        <v>0.4602739726027397</v>
      </c>
      <c r="Y20" s="85">
        <v>183</v>
      </c>
      <c r="Z20" s="86">
        <f t="shared" si="6"/>
        <v>0.40939597315436244</v>
      </c>
      <c r="AA20" s="87">
        <f t="shared" si="7"/>
        <v>351</v>
      </c>
      <c r="AB20" s="82">
        <f t="shared" si="9"/>
        <v>0.43226600985221675</v>
      </c>
    </row>
    <row r="21" spans="1:28" ht="15">
      <c r="A21" s="52" t="s">
        <v>19</v>
      </c>
      <c r="B21" s="52" t="s">
        <v>93</v>
      </c>
      <c r="C21" s="52" t="s">
        <v>20</v>
      </c>
      <c r="D21" s="52">
        <v>6</v>
      </c>
      <c r="E21" s="79">
        <v>367</v>
      </c>
      <c r="F21" s="79">
        <v>433</v>
      </c>
      <c r="G21" s="79">
        <f t="shared" si="0"/>
        <v>800</v>
      </c>
      <c r="H21" s="52" t="s">
        <v>19</v>
      </c>
      <c r="I21" s="23"/>
      <c r="J21" s="71">
        <f t="shared" si="1"/>
        <v>0</v>
      </c>
      <c r="K21" s="23">
        <v>0</v>
      </c>
      <c r="L21" s="71">
        <f t="shared" si="2"/>
        <v>0</v>
      </c>
      <c r="M21" s="81">
        <v>151</v>
      </c>
      <c r="N21" s="82">
        <f t="shared" si="3"/>
        <v>0.18875</v>
      </c>
      <c r="O21" s="52" t="s">
        <v>19</v>
      </c>
      <c r="P21" s="23"/>
      <c r="Q21" s="71" t="e">
        <f t="shared" si="4"/>
        <v>#DIV/0!</v>
      </c>
      <c r="R21" s="23"/>
      <c r="S21" s="71">
        <f t="shared" si="5"/>
        <v>0</v>
      </c>
      <c r="T21" s="81">
        <v>339</v>
      </c>
      <c r="U21" s="82">
        <f t="shared" si="10"/>
        <v>0.42375</v>
      </c>
      <c r="V21" s="52" t="s">
        <v>19</v>
      </c>
      <c r="W21" s="85">
        <v>197</v>
      </c>
      <c r="X21" s="86">
        <f t="shared" si="8"/>
        <v>0.5367847411444142</v>
      </c>
      <c r="Y21" s="85">
        <v>211</v>
      </c>
      <c r="Z21" s="86">
        <f t="shared" si="6"/>
        <v>0.48729792147806006</v>
      </c>
      <c r="AA21" s="87">
        <f t="shared" si="7"/>
        <v>408</v>
      </c>
      <c r="AB21" s="82">
        <f t="shared" si="9"/>
        <v>0.51</v>
      </c>
    </row>
    <row r="22" spans="1:28" ht="15">
      <c r="A22" s="52" t="s">
        <v>21</v>
      </c>
      <c r="B22" s="52" t="s">
        <v>93</v>
      </c>
      <c r="C22" s="52" t="s">
        <v>20</v>
      </c>
      <c r="D22" s="52" t="s">
        <v>22</v>
      </c>
      <c r="E22" s="79">
        <v>368</v>
      </c>
      <c r="F22" s="79">
        <v>446</v>
      </c>
      <c r="G22" s="79">
        <f t="shared" si="0"/>
        <v>814</v>
      </c>
      <c r="H22" s="52" t="s">
        <v>21</v>
      </c>
      <c r="I22" s="23"/>
      <c r="J22" s="71">
        <f t="shared" si="1"/>
        <v>0</v>
      </c>
      <c r="K22" s="23">
        <v>0</v>
      </c>
      <c r="L22" s="71">
        <f t="shared" si="2"/>
        <v>0</v>
      </c>
      <c r="M22" s="81">
        <v>133</v>
      </c>
      <c r="N22" s="82">
        <f t="shared" si="3"/>
        <v>0.16339066339066338</v>
      </c>
      <c r="O22" s="52" t="s">
        <v>21</v>
      </c>
      <c r="P22" s="23"/>
      <c r="Q22" s="71" t="e">
        <f t="shared" si="4"/>
        <v>#DIV/0!</v>
      </c>
      <c r="R22" s="23"/>
      <c r="S22" s="71">
        <f t="shared" si="5"/>
        <v>0</v>
      </c>
      <c r="T22" s="81">
        <v>313</v>
      </c>
      <c r="U22" s="82">
        <f t="shared" si="10"/>
        <v>0.3845208845208845</v>
      </c>
      <c r="V22" s="52" t="s">
        <v>21</v>
      </c>
      <c r="W22" s="85">
        <v>181</v>
      </c>
      <c r="X22" s="86">
        <f t="shared" si="8"/>
        <v>0.49184782608695654</v>
      </c>
      <c r="Y22" s="85">
        <v>209</v>
      </c>
      <c r="Z22" s="86">
        <f t="shared" si="6"/>
        <v>0.46860986547085204</v>
      </c>
      <c r="AA22" s="87">
        <f t="shared" si="7"/>
        <v>390</v>
      </c>
      <c r="AB22" s="82">
        <f t="shared" si="9"/>
        <v>0.47911547911547914</v>
      </c>
    </row>
    <row r="23" spans="1:28" ht="15">
      <c r="A23" s="52" t="s">
        <v>8</v>
      </c>
      <c r="B23" s="52" t="s">
        <v>93</v>
      </c>
      <c r="C23" s="52" t="s">
        <v>20</v>
      </c>
      <c r="D23" s="52" t="s">
        <v>22</v>
      </c>
      <c r="E23" s="79">
        <v>312</v>
      </c>
      <c r="F23" s="79">
        <v>406</v>
      </c>
      <c r="G23" s="79">
        <f t="shared" si="0"/>
        <v>718</v>
      </c>
      <c r="H23" s="52" t="s">
        <v>8</v>
      </c>
      <c r="I23" s="23"/>
      <c r="J23" s="71">
        <f t="shared" si="1"/>
        <v>0</v>
      </c>
      <c r="K23" s="23">
        <v>0</v>
      </c>
      <c r="L23" s="71">
        <f t="shared" si="2"/>
        <v>0</v>
      </c>
      <c r="M23" s="81">
        <v>100</v>
      </c>
      <c r="N23" s="82">
        <f t="shared" si="3"/>
        <v>0.1392757660167131</v>
      </c>
      <c r="O23" s="52" t="s">
        <v>8</v>
      </c>
      <c r="P23" s="23"/>
      <c r="Q23" s="71" t="e">
        <f t="shared" si="4"/>
        <v>#DIV/0!</v>
      </c>
      <c r="R23" s="23"/>
      <c r="S23" s="71">
        <f t="shared" si="5"/>
        <v>0</v>
      </c>
      <c r="T23" s="81">
        <v>266</v>
      </c>
      <c r="U23" s="82">
        <f t="shared" si="10"/>
        <v>0.37047353760445684</v>
      </c>
      <c r="V23" s="52" t="s">
        <v>8</v>
      </c>
      <c r="W23" s="85">
        <v>145</v>
      </c>
      <c r="X23" s="86">
        <f t="shared" si="8"/>
        <v>0.46474358974358976</v>
      </c>
      <c r="Y23" s="85">
        <v>188</v>
      </c>
      <c r="Z23" s="86">
        <f t="shared" si="6"/>
        <v>0.4630541871921182</v>
      </c>
      <c r="AA23" s="87">
        <f t="shared" si="7"/>
        <v>333</v>
      </c>
      <c r="AB23" s="82">
        <f t="shared" si="9"/>
        <v>0.4637883008356546</v>
      </c>
    </row>
    <row r="24" spans="1:28" ht="15">
      <c r="A24" s="52" t="s">
        <v>23</v>
      </c>
      <c r="B24" s="52" t="s">
        <v>93</v>
      </c>
      <c r="C24" s="52" t="s">
        <v>20</v>
      </c>
      <c r="D24" s="52">
        <v>5</v>
      </c>
      <c r="E24" s="79">
        <v>331</v>
      </c>
      <c r="F24" s="79">
        <v>434</v>
      </c>
      <c r="G24" s="79">
        <f t="shared" si="0"/>
        <v>765</v>
      </c>
      <c r="H24" s="52" t="s">
        <v>23</v>
      </c>
      <c r="I24" s="23"/>
      <c r="J24" s="71">
        <f t="shared" si="1"/>
        <v>0</v>
      </c>
      <c r="K24" s="23">
        <v>0</v>
      </c>
      <c r="L24" s="71">
        <f t="shared" si="2"/>
        <v>0</v>
      </c>
      <c r="M24" s="81">
        <v>126</v>
      </c>
      <c r="N24" s="82">
        <f t="shared" si="3"/>
        <v>0.16470588235294117</v>
      </c>
      <c r="O24" s="52" t="s">
        <v>23</v>
      </c>
      <c r="P24" s="23"/>
      <c r="Q24" s="71" t="e">
        <f t="shared" si="4"/>
        <v>#DIV/0!</v>
      </c>
      <c r="R24" s="23"/>
      <c r="S24" s="71">
        <f t="shared" si="5"/>
        <v>0</v>
      </c>
      <c r="T24" s="81">
        <v>319</v>
      </c>
      <c r="U24" s="82">
        <f t="shared" si="10"/>
        <v>0.4169934640522876</v>
      </c>
      <c r="V24" s="52" t="s">
        <v>23</v>
      </c>
      <c r="W24" s="85">
        <v>167</v>
      </c>
      <c r="X24" s="86">
        <f t="shared" si="8"/>
        <v>0.5045317220543807</v>
      </c>
      <c r="Y24" s="85">
        <v>212</v>
      </c>
      <c r="Z24" s="86">
        <f t="shared" si="6"/>
        <v>0.48847926267281105</v>
      </c>
      <c r="AA24" s="87">
        <f t="shared" si="7"/>
        <v>379</v>
      </c>
      <c r="AB24" s="82">
        <f t="shared" si="9"/>
        <v>0.4954248366013072</v>
      </c>
    </row>
    <row r="25" spans="1:28" ht="15">
      <c r="A25" s="52" t="s">
        <v>24</v>
      </c>
      <c r="B25" s="52" t="s">
        <v>93</v>
      </c>
      <c r="C25" s="52" t="s">
        <v>20</v>
      </c>
      <c r="D25" s="52">
        <v>5</v>
      </c>
      <c r="E25" s="79">
        <v>291</v>
      </c>
      <c r="F25" s="79">
        <v>383</v>
      </c>
      <c r="G25" s="79">
        <f t="shared" si="0"/>
        <v>674</v>
      </c>
      <c r="H25" s="52" t="s">
        <v>24</v>
      </c>
      <c r="I25" s="23"/>
      <c r="J25" s="71">
        <f t="shared" si="1"/>
        <v>0</v>
      </c>
      <c r="K25" s="23">
        <v>0</v>
      </c>
      <c r="L25" s="71">
        <f t="shared" si="2"/>
        <v>0</v>
      </c>
      <c r="M25" s="81">
        <v>142</v>
      </c>
      <c r="N25" s="82">
        <f t="shared" si="3"/>
        <v>0.21068249258160238</v>
      </c>
      <c r="O25" s="52" t="s">
        <v>24</v>
      </c>
      <c r="P25" s="23"/>
      <c r="Q25" s="71" t="e">
        <f t="shared" si="4"/>
        <v>#DIV/0!</v>
      </c>
      <c r="R25" s="23"/>
      <c r="S25" s="71">
        <f t="shared" si="5"/>
        <v>0</v>
      </c>
      <c r="T25" s="81">
        <v>289</v>
      </c>
      <c r="U25" s="82">
        <f t="shared" si="10"/>
        <v>0.4287833827893175</v>
      </c>
      <c r="V25" s="52" t="s">
        <v>24</v>
      </c>
      <c r="W25" s="85">
        <v>147</v>
      </c>
      <c r="X25" s="86">
        <f t="shared" si="8"/>
        <v>0.5051546391752577</v>
      </c>
      <c r="Y25" s="85">
        <v>188</v>
      </c>
      <c r="Z25" s="86">
        <f t="shared" si="6"/>
        <v>0.4908616187989556</v>
      </c>
      <c r="AA25" s="87">
        <f t="shared" si="7"/>
        <v>335</v>
      </c>
      <c r="AB25" s="82">
        <f t="shared" si="9"/>
        <v>0.4970326409495549</v>
      </c>
    </row>
    <row r="26" spans="1:28" ht="15">
      <c r="A26" s="52" t="s">
        <v>25</v>
      </c>
      <c r="B26" s="52" t="s">
        <v>77</v>
      </c>
      <c r="C26" s="52" t="s">
        <v>26</v>
      </c>
      <c r="D26" s="52">
        <v>33</v>
      </c>
      <c r="E26" s="79">
        <v>322</v>
      </c>
      <c r="F26" s="79">
        <v>373</v>
      </c>
      <c r="G26" s="79">
        <f t="shared" si="0"/>
        <v>695</v>
      </c>
      <c r="H26" s="52" t="s">
        <v>25</v>
      </c>
      <c r="I26" s="23"/>
      <c r="J26" s="71">
        <f t="shared" si="1"/>
        <v>0</v>
      </c>
      <c r="K26" s="23">
        <v>0</v>
      </c>
      <c r="L26" s="71">
        <f t="shared" si="2"/>
        <v>0</v>
      </c>
      <c r="M26" s="81">
        <v>149</v>
      </c>
      <c r="N26" s="82">
        <f t="shared" si="3"/>
        <v>0.2143884892086331</v>
      </c>
      <c r="O26" s="52" t="s">
        <v>25</v>
      </c>
      <c r="P26" s="23"/>
      <c r="Q26" s="71" t="e">
        <f t="shared" si="4"/>
        <v>#DIV/0!</v>
      </c>
      <c r="R26" s="23"/>
      <c r="S26" s="71">
        <f t="shared" si="5"/>
        <v>0</v>
      </c>
      <c r="T26" s="81">
        <v>279</v>
      </c>
      <c r="U26" s="82">
        <f t="shared" si="10"/>
        <v>0.4014388489208633</v>
      </c>
      <c r="V26" s="52" t="s">
        <v>25</v>
      </c>
      <c r="W26" s="85">
        <v>164</v>
      </c>
      <c r="X26" s="86">
        <f t="shared" si="8"/>
        <v>0.5093167701863354</v>
      </c>
      <c r="Y26" s="85">
        <v>175</v>
      </c>
      <c r="Z26" s="86">
        <f t="shared" si="6"/>
        <v>0.4691689008042895</v>
      </c>
      <c r="AA26" s="87">
        <f t="shared" si="7"/>
        <v>339</v>
      </c>
      <c r="AB26" s="82">
        <f t="shared" si="9"/>
        <v>0.48776978417266187</v>
      </c>
    </row>
    <row r="27" spans="1:28" ht="15">
      <c r="A27" s="52" t="s">
        <v>27</v>
      </c>
      <c r="B27" s="52" t="s">
        <v>77</v>
      </c>
      <c r="C27" s="52" t="s">
        <v>26</v>
      </c>
      <c r="D27" s="52">
        <v>33</v>
      </c>
      <c r="E27" s="79">
        <v>350</v>
      </c>
      <c r="F27" s="79">
        <v>401</v>
      </c>
      <c r="G27" s="79">
        <f t="shared" si="0"/>
        <v>751</v>
      </c>
      <c r="H27" s="52" t="s">
        <v>27</v>
      </c>
      <c r="I27" s="23"/>
      <c r="J27" s="71">
        <f t="shared" si="1"/>
        <v>0</v>
      </c>
      <c r="K27" s="23">
        <v>0</v>
      </c>
      <c r="L27" s="71">
        <f t="shared" si="2"/>
        <v>0</v>
      </c>
      <c r="M27" s="81">
        <v>130</v>
      </c>
      <c r="N27" s="82">
        <f t="shared" si="3"/>
        <v>0.17310252996005326</v>
      </c>
      <c r="O27" s="52" t="s">
        <v>27</v>
      </c>
      <c r="P27" s="23"/>
      <c r="Q27" s="71" t="e">
        <f t="shared" si="4"/>
        <v>#DIV/0!</v>
      </c>
      <c r="R27" s="23"/>
      <c r="S27" s="71">
        <f t="shared" si="5"/>
        <v>0</v>
      </c>
      <c r="T27" s="81">
        <v>300</v>
      </c>
      <c r="U27" s="82">
        <f t="shared" si="10"/>
        <v>0.3994673768308921</v>
      </c>
      <c r="V27" s="52" t="s">
        <v>27</v>
      </c>
      <c r="W27" s="85">
        <v>174</v>
      </c>
      <c r="X27" s="86">
        <f t="shared" si="8"/>
        <v>0.49714285714285716</v>
      </c>
      <c r="Y27" s="85">
        <v>199</v>
      </c>
      <c r="Z27" s="86">
        <f t="shared" si="6"/>
        <v>0.49625935162094764</v>
      </c>
      <c r="AA27" s="87">
        <f t="shared" si="7"/>
        <v>373</v>
      </c>
      <c r="AB27" s="82">
        <f t="shared" si="9"/>
        <v>0.4966711051930759</v>
      </c>
    </row>
    <row r="28" spans="1:28" ht="15">
      <c r="A28" s="52" t="s">
        <v>28</v>
      </c>
      <c r="B28" s="52" t="s">
        <v>94</v>
      </c>
      <c r="C28" s="52" t="s">
        <v>29</v>
      </c>
      <c r="D28" s="52"/>
      <c r="E28" s="79">
        <v>377</v>
      </c>
      <c r="F28" s="79">
        <v>396</v>
      </c>
      <c r="G28" s="79">
        <f t="shared" si="0"/>
        <v>773</v>
      </c>
      <c r="H28" s="52" t="s">
        <v>28</v>
      </c>
      <c r="I28" s="23"/>
      <c r="J28" s="71">
        <f t="shared" si="1"/>
        <v>0</v>
      </c>
      <c r="K28" s="23">
        <v>0</v>
      </c>
      <c r="L28" s="71">
        <f t="shared" si="2"/>
        <v>0</v>
      </c>
      <c r="M28" s="81">
        <v>131</v>
      </c>
      <c r="N28" s="82">
        <f t="shared" si="3"/>
        <v>0.16946959896507116</v>
      </c>
      <c r="O28" s="52" t="s">
        <v>28</v>
      </c>
      <c r="P28" s="23"/>
      <c r="Q28" s="71" t="e">
        <f t="shared" si="4"/>
        <v>#DIV/0!</v>
      </c>
      <c r="R28" s="23"/>
      <c r="S28" s="71">
        <f t="shared" si="5"/>
        <v>0</v>
      </c>
      <c r="T28" s="81">
        <v>309</v>
      </c>
      <c r="U28" s="82">
        <f t="shared" si="10"/>
        <v>0.3997412677878396</v>
      </c>
      <c r="V28" s="52" t="s">
        <v>28</v>
      </c>
      <c r="W28" s="85">
        <v>180</v>
      </c>
      <c r="X28" s="86">
        <f t="shared" si="8"/>
        <v>0.47745358090185674</v>
      </c>
      <c r="Y28" s="85">
        <v>192</v>
      </c>
      <c r="Z28" s="86">
        <f t="shared" si="6"/>
        <v>0.48484848484848486</v>
      </c>
      <c r="AA28" s="87">
        <f t="shared" si="7"/>
        <v>372</v>
      </c>
      <c r="AB28" s="82">
        <f t="shared" si="9"/>
        <v>0.48124191461837</v>
      </c>
    </row>
    <row r="29" spans="1:28" ht="15">
      <c r="A29" s="52" t="s">
        <v>30</v>
      </c>
      <c r="B29" s="52" t="s">
        <v>94</v>
      </c>
      <c r="C29" s="52" t="s">
        <v>29</v>
      </c>
      <c r="D29" s="52"/>
      <c r="E29" s="79">
        <v>376</v>
      </c>
      <c r="F29" s="79">
        <v>392</v>
      </c>
      <c r="G29" s="79">
        <f t="shared" si="0"/>
        <v>768</v>
      </c>
      <c r="H29" s="52" t="s">
        <v>30</v>
      </c>
      <c r="I29" s="23"/>
      <c r="J29" s="71">
        <f t="shared" si="1"/>
        <v>0</v>
      </c>
      <c r="K29" s="23">
        <v>0</v>
      </c>
      <c r="L29" s="71">
        <f t="shared" si="2"/>
        <v>0</v>
      </c>
      <c r="M29" s="81">
        <v>139</v>
      </c>
      <c r="N29" s="82">
        <f t="shared" si="3"/>
        <v>0.18098958333333334</v>
      </c>
      <c r="O29" s="52" t="s">
        <v>30</v>
      </c>
      <c r="P29" s="23"/>
      <c r="Q29" s="71" t="e">
        <f t="shared" si="4"/>
        <v>#DIV/0!</v>
      </c>
      <c r="R29" s="23"/>
      <c r="S29" s="71">
        <f t="shared" si="5"/>
        <v>0</v>
      </c>
      <c r="T29" s="81">
        <v>298</v>
      </c>
      <c r="U29" s="82">
        <f t="shared" si="10"/>
        <v>0.3880208333333333</v>
      </c>
      <c r="V29" s="52" t="s">
        <v>30</v>
      </c>
      <c r="W29" s="85">
        <v>188</v>
      </c>
      <c r="X29" s="86">
        <f t="shared" si="8"/>
        <v>0.5</v>
      </c>
      <c r="Y29" s="85">
        <v>171</v>
      </c>
      <c r="Z29" s="86">
        <f t="shared" si="6"/>
        <v>0.4362244897959184</v>
      </c>
      <c r="AA29" s="87">
        <f t="shared" si="7"/>
        <v>359</v>
      </c>
      <c r="AB29" s="82">
        <f t="shared" si="9"/>
        <v>0.4674479166666667</v>
      </c>
    </row>
    <row r="30" spans="1:28" ht="15">
      <c r="A30" s="52" t="s">
        <v>31</v>
      </c>
      <c r="B30" s="52" t="s">
        <v>94</v>
      </c>
      <c r="C30" s="52" t="s">
        <v>29</v>
      </c>
      <c r="D30" s="52"/>
      <c r="E30" s="79">
        <v>339</v>
      </c>
      <c r="F30" s="79">
        <v>349</v>
      </c>
      <c r="G30" s="79">
        <f t="shared" si="0"/>
        <v>688</v>
      </c>
      <c r="H30" s="52" t="s">
        <v>31</v>
      </c>
      <c r="I30" s="23"/>
      <c r="J30" s="71">
        <f t="shared" si="1"/>
        <v>0</v>
      </c>
      <c r="K30" s="23">
        <v>0</v>
      </c>
      <c r="L30" s="71">
        <f t="shared" si="2"/>
        <v>0</v>
      </c>
      <c r="M30" s="81">
        <v>117</v>
      </c>
      <c r="N30" s="82">
        <f t="shared" si="3"/>
        <v>0.17005813953488372</v>
      </c>
      <c r="O30" s="52" t="s">
        <v>31</v>
      </c>
      <c r="P30" s="23"/>
      <c r="Q30" s="71" t="e">
        <f t="shared" si="4"/>
        <v>#DIV/0!</v>
      </c>
      <c r="R30" s="23"/>
      <c r="S30" s="71">
        <f t="shared" si="5"/>
        <v>0</v>
      </c>
      <c r="T30" s="81">
        <v>257</v>
      </c>
      <c r="U30" s="82">
        <f t="shared" si="10"/>
        <v>0.373546511627907</v>
      </c>
      <c r="V30" s="52" t="s">
        <v>31</v>
      </c>
      <c r="W30" s="85">
        <v>165</v>
      </c>
      <c r="X30" s="86">
        <f t="shared" si="8"/>
        <v>0.48672566371681414</v>
      </c>
      <c r="Y30" s="85">
        <v>156</v>
      </c>
      <c r="Z30" s="86">
        <f t="shared" si="6"/>
        <v>0.4469914040114613</v>
      </c>
      <c r="AA30" s="87">
        <f t="shared" si="7"/>
        <v>321</v>
      </c>
      <c r="AB30" s="82">
        <f t="shared" si="9"/>
        <v>0.46656976744186046</v>
      </c>
    </row>
    <row r="31" spans="1:28" ht="15">
      <c r="A31" s="52" t="s">
        <v>32</v>
      </c>
      <c r="B31" s="52" t="s">
        <v>94</v>
      </c>
      <c r="C31" s="52" t="s">
        <v>29</v>
      </c>
      <c r="D31" s="52"/>
      <c r="E31" s="79">
        <v>324</v>
      </c>
      <c r="F31" s="79">
        <v>356</v>
      </c>
      <c r="G31" s="79">
        <f t="shared" si="0"/>
        <v>680</v>
      </c>
      <c r="H31" s="52" t="s">
        <v>32</v>
      </c>
      <c r="I31" s="23"/>
      <c r="J31" s="71">
        <f t="shared" si="1"/>
        <v>0</v>
      </c>
      <c r="K31" s="23">
        <v>0</v>
      </c>
      <c r="L31" s="71">
        <f t="shared" si="2"/>
        <v>0</v>
      </c>
      <c r="M31" s="81">
        <v>127</v>
      </c>
      <c r="N31" s="82">
        <f t="shared" si="3"/>
        <v>0.18676470588235294</v>
      </c>
      <c r="O31" s="52" t="s">
        <v>32</v>
      </c>
      <c r="P31" s="23"/>
      <c r="Q31" s="71" t="e">
        <f t="shared" si="4"/>
        <v>#DIV/0!</v>
      </c>
      <c r="R31" s="23"/>
      <c r="S31" s="71">
        <f t="shared" si="5"/>
        <v>0</v>
      </c>
      <c r="T31" s="81">
        <v>296</v>
      </c>
      <c r="U31" s="82">
        <f t="shared" si="10"/>
        <v>0.43529411764705883</v>
      </c>
      <c r="V31" s="52" t="s">
        <v>32</v>
      </c>
      <c r="W31" s="85">
        <v>185</v>
      </c>
      <c r="X31" s="86">
        <f t="shared" si="8"/>
        <v>0.5709876543209876</v>
      </c>
      <c r="Y31" s="85">
        <v>163</v>
      </c>
      <c r="Z31" s="86">
        <f t="shared" si="6"/>
        <v>0.45786516853932585</v>
      </c>
      <c r="AA31" s="87">
        <f t="shared" si="7"/>
        <v>348</v>
      </c>
      <c r="AB31" s="82">
        <f t="shared" si="9"/>
        <v>0.5117647058823529</v>
      </c>
    </row>
    <row r="32" spans="1:28" ht="15">
      <c r="A32" s="52" t="s">
        <v>33</v>
      </c>
      <c r="B32" s="52" t="s">
        <v>34</v>
      </c>
      <c r="C32" s="52" t="s">
        <v>35</v>
      </c>
      <c r="D32" s="52"/>
      <c r="E32" s="79">
        <v>438</v>
      </c>
      <c r="F32" s="79">
        <v>481</v>
      </c>
      <c r="G32" s="79">
        <f t="shared" si="0"/>
        <v>919</v>
      </c>
      <c r="H32" s="52" t="s">
        <v>33</v>
      </c>
      <c r="I32" s="23"/>
      <c r="J32" s="71">
        <f t="shared" si="1"/>
        <v>0</v>
      </c>
      <c r="K32" s="23">
        <v>0</v>
      </c>
      <c r="L32" s="71">
        <f t="shared" si="2"/>
        <v>0</v>
      </c>
      <c r="M32" s="81">
        <v>177</v>
      </c>
      <c r="N32" s="82">
        <f t="shared" si="3"/>
        <v>0.1926006528835691</v>
      </c>
      <c r="O32" s="52" t="s">
        <v>33</v>
      </c>
      <c r="P32" s="23"/>
      <c r="Q32" s="71" t="e">
        <f t="shared" si="4"/>
        <v>#DIV/0!</v>
      </c>
      <c r="R32" s="23"/>
      <c r="S32" s="71">
        <f t="shared" si="5"/>
        <v>0</v>
      </c>
      <c r="T32" s="81">
        <v>363</v>
      </c>
      <c r="U32" s="82">
        <f t="shared" si="10"/>
        <v>0.39499455930359084</v>
      </c>
      <c r="V32" s="52" t="s">
        <v>33</v>
      </c>
      <c r="W32" s="85">
        <v>215</v>
      </c>
      <c r="X32" s="86">
        <f t="shared" si="8"/>
        <v>0.4908675799086758</v>
      </c>
      <c r="Y32" s="85">
        <v>232</v>
      </c>
      <c r="Z32" s="86">
        <f t="shared" si="6"/>
        <v>0.48232848232848236</v>
      </c>
      <c r="AA32" s="87">
        <f t="shared" si="7"/>
        <v>447</v>
      </c>
      <c r="AB32" s="82">
        <f t="shared" si="9"/>
        <v>0.48639825897714906</v>
      </c>
    </row>
    <row r="33" spans="1:28" ht="15">
      <c r="A33" s="52" t="s">
        <v>36</v>
      </c>
      <c r="B33" s="52" t="s">
        <v>34</v>
      </c>
      <c r="C33" s="52" t="s">
        <v>35</v>
      </c>
      <c r="D33" s="52"/>
      <c r="E33" s="79">
        <v>430</v>
      </c>
      <c r="F33" s="79">
        <v>458</v>
      </c>
      <c r="G33" s="79">
        <f t="shared" si="0"/>
        <v>888</v>
      </c>
      <c r="H33" s="52" t="s">
        <v>36</v>
      </c>
      <c r="I33" s="23"/>
      <c r="J33" s="71">
        <f t="shared" si="1"/>
        <v>0</v>
      </c>
      <c r="K33" s="23">
        <v>0</v>
      </c>
      <c r="L33" s="71">
        <f t="shared" si="2"/>
        <v>0</v>
      </c>
      <c r="M33" s="81">
        <v>138</v>
      </c>
      <c r="N33" s="82">
        <f t="shared" si="3"/>
        <v>0.1554054054054054</v>
      </c>
      <c r="O33" s="52" t="s">
        <v>36</v>
      </c>
      <c r="P33" s="23"/>
      <c r="Q33" s="71" t="e">
        <f t="shared" si="4"/>
        <v>#DIV/0!</v>
      </c>
      <c r="R33" s="23"/>
      <c r="S33" s="71">
        <f t="shared" si="5"/>
        <v>0</v>
      </c>
      <c r="T33" s="81">
        <v>316</v>
      </c>
      <c r="U33" s="82">
        <f t="shared" si="10"/>
        <v>0.35585585585585583</v>
      </c>
      <c r="V33" s="52" t="s">
        <v>36</v>
      </c>
      <c r="W33" s="85">
        <v>193</v>
      </c>
      <c r="X33" s="86">
        <f t="shared" si="8"/>
        <v>0.44883720930232557</v>
      </c>
      <c r="Y33" s="85">
        <v>201</v>
      </c>
      <c r="Z33" s="86">
        <f t="shared" si="6"/>
        <v>0.4388646288209607</v>
      </c>
      <c r="AA33" s="87">
        <f t="shared" si="7"/>
        <v>394</v>
      </c>
      <c r="AB33" s="82">
        <f t="shared" si="9"/>
        <v>0.4436936936936937</v>
      </c>
    </row>
    <row r="34" spans="1:28" ht="15">
      <c r="A34" s="52" t="s">
        <v>37</v>
      </c>
      <c r="B34" s="52" t="s">
        <v>34</v>
      </c>
      <c r="C34" s="52" t="s">
        <v>35</v>
      </c>
      <c r="D34" s="52"/>
      <c r="E34" s="79">
        <v>400</v>
      </c>
      <c r="F34" s="79">
        <v>446</v>
      </c>
      <c r="G34" s="79">
        <f t="shared" si="0"/>
        <v>846</v>
      </c>
      <c r="H34" s="52" t="s">
        <v>37</v>
      </c>
      <c r="I34" s="23"/>
      <c r="J34" s="71">
        <f t="shared" si="1"/>
        <v>0</v>
      </c>
      <c r="K34" s="23">
        <v>0</v>
      </c>
      <c r="L34" s="71">
        <f t="shared" si="2"/>
        <v>0</v>
      </c>
      <c r="M34" s="81">
        <v>139</v>
      </c>
      <c r="N34" s="82">
        <f t="shared" si="3"/>
        <v>0.16430260047281323</v>
      </c>
      <c r="O34" s="52" t="s">
        <v>37</v>
      </c>
      <c r="P34" s="23"/>
      <c r="Q34" s="71" t="e">
        <f t="shared" si="4"/>
        <v>#DIV/0!</v>
      </c>
      <c r="R34" s="23"/>
      <c r="S34" s="71">
        <f t="shared" si="5"/>
        <v>0</v>
      </c>
      <c r="T34" s="81">
        <v>331</v>
      </c>
      <c r="U34" s="82">
        <f t="shared" si="10"/>
        <v>0.3912529550827423</v>
      </c>
      <c r="V34" s="52" t="s">
        <v>37</v>
      </c>
      <c r="W34" s="85">
        <v>202</v>
      </c>
      <c r="X34" s="86">
        <f t="shared" si="8"/>
        <v>0.505</v>
      </c>
      <c r="Y34" s="85">
        <v>208</v>
      </c>
      <c r="Z34" s="86">
        <f t="shared" si="6"/>
        <v>0.4663677130044843</v>
      </c>
      <c r="AA34" s="87">
        <f t="shared" si="7"/>
        <v>410</v>
      </c>
      <c r="AB34" s="82">
        <f t="shared" si="9"/>
        <v>0.4846335697399527</v>
      </c>
    </row>
    <row r="35" spans="1:28" ht="15">
      <c r="A35" s="52" t="s">
        <v>38</v>
      </c>
      <c r="B35" s="52" t="s">
        <v>95</v>
      </c>
      <c r="C35" s="52" t="s">
        <v>96</v>
      </c>
      <c r="D35" s="52"/>
      <c r="E35" s="79">
        <v>326</v>
      </c>
      <c r="F35" s="79">
        <v>350</v>
      </c>
      <c r="G35" s="79">
        <f t="shared" si="0"/>
        <v>676</v>
      </c>
      <c r="H35" s="52" t="s">
        <v>38</v>
      </c>
      <c r="I35" s="23"/>
      <c r="J35" s="71">
        <f t="shared" si="1"/>
        <v>0</v>
      </c>
      <c r="K35" s="23">
        <v>0</v>
      </c>
      <c r="L35" s="71">
        <f t="shared" si="2"/>
        <v>0</v>
      </c>
      <c r="M35" s="81">
        <v>93</v>
      </c>
      <c r="N35" s="82">
        <f t="shared" si="3"/>
        <v>0.13757396449704143</v>
      </c>
      <c r="O35" s="52" t="s">
        <v>38</v>
      </c>
      <c r="P35" s="23"/>
      <c r="Q35" s="71" t="e">
        <f t="shared" si="4"/>
        <v>#DIV/0!</v>
      </c>
      <c r="R35" s="23"/>
      <c r="S35" s="71">
        <f t="shared" si="5"/>
        <v>0</v>
      </c>
      <c r="T35" s="81">
        <v>258</v>
      </c>
      <c r="U35" s="82">
        <f t="shared" si="10"/>
        <v>0.3816568047337278</v>
      </c>
      <c r="V35" s="52" t="s">
        <v>38</v>
      </c>
      <c r="W35" s="85">
        <v>156</v>
      </c>
      <c r="X35" s="86">
        <f t="shared" si="8"/>
        <v>0.4785276073619632</v>
      </c>
      <c r="Y35" s="85">
        <v>148</v>
      </c>
      <c r="Z35" s="86">
        <f t="shared" si="6"/>
        <v>0.4228571428571429</v>
      </c>
      <c r="AA35" s="87">
        <f t="shared" si="7"/>
        <v>304</v>
      </c>
      <c r="AB35" s="82">
        <f t="shared" si="9"/>
        <v>0.44970414201183434</v>
      </c>
    </row>
    <row r="36" spans="1:28" ht="15">
      <c r="A36" s="52" t="s">
        <v>39</v>
      </c>
      <c r="B36" s="52" t="s">
        <v>95</v>
      </c>
      <c r="C36" s="52" t="s">
        <v>96</v>
      </c>
      <c r="D36" s="52"/>
      <c r="E36" s="79">
        <v>308</v>
      </c>
      <c r="F36" s="79">
        <v>326</v>
      </c>
      <c r="G36" s="79">
        <f t="shared" si="0"/>
        <v>634</v>
      </c>
      <c r="H36" s="52" t="s">
        <v>39</v>
      </c>
      <c r="I36" s="23"/>
      <c r="J36" s="71">
        <f t="shared" si="1"/>
        <v>0</v>
      </c>
      <c r="K36" s="23">
        <v>0</v>
      </c>
      <c r="L36" s="71">
        <f t="shared" si="2"/>
        <v>0</v>
      </c>
      <c r="M36" s="81">
        <v>76</v>
      </c>
      <c r="N36" s="82">
        <f t="shared" si="3"/>
        <v>0.11987381703470032</v>
      </c>
      <c r="O36" s="52" t="s">
        <v>39</v>
      </c>
      <c r="P36" s="23"/>
      <c r="Q36" s="71" t="e">
        <f t="shared" si="4"/>
        <v>#DIV/0!</v>
      </c>
      <c r="R36" s="23"/>
      <c r="S36" s="71">
        <f t="shared" si="5"/>
        <v>0</v>
      </c>
      <c r="T36" s="81">
        <v>175</v>
      </c>
      <c r="U36" s="82">
        <f t="shared" si="10"/>
        <v>0.27602523659305994</v>
      </c>
      <c r="V36" s="52" t="s">
        <v>39</v>
      </c>
      <c r="W36" s="85">
        <v>109</v>
      </c>
      <c r="X36" s="86">
        <f t="shared" si="8"/>
        <v>0.3538961038961039</v>
      </c>
      <c r="Y36" s="85">
        <v>93</v>
      </c>
      <c r="Z36" s="86">
        <f t="shared" si="6"/>
        <v>0.2852760736196319</v>
      </c>
      <c r="AA36" s="87">
        <f t="shared" si="7"/>
        <v>202</v>
      </c>
      <c r="AB36" s="82">
        <f t="shared" si="9"/>
        <v>0.3186119873817035</v>
      </c>
    </row>
    <row r="37" spans="1:28" ht="15">
      <c r="A37" s="52" t="s">
        <v>40</v>
      </c>
      <c r="B37" s="52" t="s">
        <v>97</v>
      </c>
      <c r="C37" s="52" t="s">
        <v>41</v>
      </c>
      <c r="D37" s="52">
        <v>3</v>
      </c>
      <c r="E37" s="79">
        <v>295</v>
      </c>
      <c r="F37" s="79">
        <v>336</v>
      </c>
      <c r="G37" s="79">
        <f t="shared" si="0"/>
        <v>631</v>
      </c>
      <c r="H37" s="52" t="s">
        <v>40</v>
      </c>
      <c r="I37" s="23"/>
      <c r="J37" s="71">
        <f t="shared" si="1"/>
        <v>0</v>
      </c>
      <c r="K37" s="23">
        <v>0</v>
      </c>
      <c r="L37" s="71">
        <f t="shared" si="2"/>
        <v>0</v>
      </c>
      <c r="M37" s="81">
        <v>118</v>
      </c>
      <c r="N37" s="82">
        <f t="shared" si="3"/>
        <v>0.18700475435816163</v>
      </c>
      <c r="O37" s="52" t="s">
        <v>40</v>
      </c>
      <c r="P37" s="23"/>
      <c r="Q37" s="71" t="e">
        <f t="shared" si="4"/>
        <v>#DIV/0!</v>
      </c>
      <c r="R37" s="23"/>
      <c r="S37" s="71">
        <f t="shared" si="5"/>
        <v>0</v>
      </c>
      <c r="T37" s="81">
        <v>253</v>
      </c>
      <c r="U37" s="82">
        <f t="shared" si="10"/>
        <v>0.4009508716323296</v>
      </c>
      <c r="V37" s="52" t="s">
        <v>40</v>
      </c>
      <c r="W37" s="85">
        <v>151</v>
      </c>
      <c r="X37" s="86">
        <f t="shared" si="8"/>
        <v>0.511864406779661</v>
      </c>
      <c r="Y37" s="85">
        <v>159</v>
      </c>
      <c r="Z37" s="86">
        <f t="shared" si="6"/>
        <v>0.4732142857142857</v>
      </c>
      <c r="AA37" s="87">
        <f t="shared" si="7"/>
        <v>310</v>
      </c>
      <c r="AB37" s="82">
        <f t="shared" si="9"/>
        <v>0.49128367670364503</v>
      </c>
    </row>
    <row r="38" spans="1:28" ht="15">
      <c r="A38" s="52" t="s">
        <v>42</v>
      </c>
      <c r="B38" s="52" t="s">
        <v>97</v>
      </c>
      <c r="C38" s="52" t="s">
        <v>41</v>
      </c>
      <c r="D38" s="52">
        <v>3</v>
      </c>
      <c r="E38" s="79">
        <v>337</v>
      </c>
      <c r="F38" s="79">
        <v>375</v>
      </c>
      <c r="G38" s="79">
        <f t="shared" si="0"/>
        <v>712</v>
      </c>
      <c r="H38" s="52" t="s">
        <v>42</v>
      </c>
      <c r="I38" s="23"/>
      <c r="J38" s="71">
        <f t="shared" si="1"/>
        <v>0</v>
      </c>
      <c r="K38" s="23"/>
      <c r="L38" s="71">
        <f t="shared" si="2"/>
        <v>0</v>
      </c>
      <c r="M38" s="81">
        <v>116</v>
      </c>
      <c r="N38" s="82">
        <f t="shared" si="3"/>
        <v>0.16292134831460675</v>
      </c>
      <c r="O38" s="52" t="s">
        <v>42</v>
      </c>
      <c r="P38" s="23"/>
      <c r="Q38" s="71" t="e">
        <f t="shared" si="4"/>
        <v>#DIV/0!</v>
      </c>
      <c r="R38" s="23"/>
      <c r="S38" s="71">
        <f t="shared" si="5"/>
        <v>0</v>
      </c>
      <c r="T38" s="81">
        <v>268</v>
      </c>
      <c r="U38" s="82">
        <f t="shared" si="10"/>
        <v>0.37640449438202245</v>
      </c>
      <c r="V38" s="52" t="s">
        <v>42</v>
      </c>
      <c r="W38" s="85">
        <v>165</v>
      </c>
      <c r="X38" s="86">
        <f t="shared" si="8"/>
        <v>0.4896142433234421</v>
      </c>
      <c r="Y38" s="85">
        <v>175</v>
      </c>
      <c r="Z38" s="86">
        <f t="shared" si="6"/>
        <v>0.4666666666666667</v>
      </c>
      <c r="AA38" s="87">
        <f t="shared" si="7"/>
        <v>340</v>
      </c>
      <c r="AB38" s="82">
        <f t="shared" si="9"/>
        <v>0.47752808988764045</v>
      </c>
    </row>
    <row r="39" spans="1:28" ht="15">
      <c r="A39" s="52" t="s">
        <v>43</v>
      </c>
      <c r="B39" s="52" t="s">
        <v>97</v>
      </c>
      <c r="C39" s="52" t="s">
        <v>41</v>
      </c>
      <c r="D39" s="52">
        <v>3</v>
      </c>
      <c r="E39" s="79">
        <v>375</v>
      </c>
      <c r="F39" s="79">
        <v>390</v>
      </c>
      <c r="G39" s="79">
        <f t="shared" si="0"/>
        <v>765</v>
      </c>
      <c r="H39" s="52" t="s">
        <v>43</v>
      </c>
      <c r="I39" s="23"/>
      <c r="J39" s="71">
        <f t="shared" si="1"/>
        <v>0</v>
      </c>
      <c r="K39" s="23"/>
      <c r="L39" s="71">
        <f t="shared" si="2"/>
        <v>0</v>
      </c>
      <c r="M39" s="81">
        <v>123</v>
      </c>
      <c r="N39" s="82">
        <f t="shared" si="3"/>
        <v>0.1607843137254902</v>
      </c>
      <c r="O39" s="52" t="s">
        <v>43</v>
      </c>
      <c r="P39" s="23"/>
      <c r="Q39" s="71" t="e">
        <f t="shared" si="4"/>
        <v>#DIV/0!</v>
      </c>
      <c r="R39" s="23"/>
      <c r="S39" s="71">
        <f t="shared" si="5"/>
        <v>0</v>
      </c>
      <c r="T39" s="81">
        <v>284</v>
      </c>
      <c r="U39" s="82">
        <f t="shared" si="10"/>
        <v>0.3712418300653595</v>
      </c>
      <c r="V39" s="52" t="s">
        <v>43</v>
      </c>
      <c r="W39" s="85">
        <v>185</v>
      </c>
      <c r="X39" s="86">
        <f t="shared" si="8"/>
        <v>0.49333333333333335</v>
      </c>
      <c r="Y39" s="85">
        <v>179</v>
      </c>
      <c r="Z39" s="86">
        <f t="shared" si="6"/>
        <v>0.45897435897435895</v>
      </c>
      <c r="AA39" s="87">
        <f t="shared" si="7"/>
        <v>364</v>
      </c>
      <c r="AB39" s="82">
        <f t="shared" si="9"/>
        <v>0.47581699346405226</v>
      </c>
    </row>
    <row r="40" spans="1:28" ht="15">
      <c r="A40" s="52" t="s">
        <v>44</v>
      </c>
      <c r="B40" s="52" t="s">
        <v>45</v>
      </c>
      <c r="C40" s="52" t="s">
        <v>46</v>
      </c>
      <c r="D40" s="52"/>
      <c r="E40" s="79">
        <v>283</v>
      </c>
      <c r="F40" s="79">
        <v>332</v>
      </c>
      <c r="G40" s="79">
        <f t="shared" si="0"/>
        <v>615</v>
      </c>
      <c r="H40" s="52" t="s">
        <v>44</v>
      </c>
      <c r="I40" s="23"/>
      <c r="J40" s="71">
        <f t="shared" si="1"/>
        <v>0</v>
      </c>
      <c r="K40" s="23"/>
      <c r="L40" s="71">
        <f t="shared" si="2"/>
        <v>0</v>
      </c>
      <c r="M40" s="81">
        <v>103</v>
      </c>
      <c r="N40" s="82">
        <f t="shared" si="3"/>
        <v>0.16747967479674797</v>
      </c>
      <c r="O40" s="52" t="s">
        <v>44</v>
      </c>
      <c r="P40" s="23"/>
      <c r="Q40" s="71" t="e">
        <f t="shared" si="4"/>
        <v>#DIV/0!</v>
      </c>
      <c r="R40" s="23"/>
      <c r="S40" s="71">
        <f t="shared" si="5"/>
        <v>0</v>
      </c>
      <c r="T40" s="81">
        <v>232</v>
      </c>
      <c r="U40" s="82">
        <f t="shared" si="10"/>
        <v>0.3772357723577236</v>
      </c>
      <c r="V40" s="52" t="s">
        <v>44</v>
      </c>
      <c r="W40" s="85">
        <v>132</v>
      </c>
      <c r="X40" s="86">
        <f t="shared" si="8"/>
        <v>0.4664310954063604</v>
      </c>
      <c r="Y40" s="85">
        <v>145</v>
      </c>
      <c r="Z40" s="86">
        <f t="shared" si="6"/>
        <v>0.4367469879518072</v>
      </c>
      <c r="AA40" s="87">
        <f t="shared" si="7"/>
        <v>277</v>
      </c>
      <c r="AB40" s="82">
        <f t="shared" si="9"/>
        <v>0.4504065040650406</v>
      </c>
    </row>
    <row r="41" spans="1:28" ht="15">
      <c r="A41" s="52" t="s">
        <v>47</v>
      </c>
      <c r="B41" s="52" t="s">
        <v>45</v>
      </c>
      <c r="C41" s="52" t="s">
        <v>46</v>
      </c>
      <c r="D41" s="52"/>
      <c r="E41" s="79">
        <v>375</v>
      </c>
      <c r="F41" s="79">
        <v>416</v>
      </c>
      <c r="G41" s="79">
        <f t="shared" si="0"/>
        <v>791</v>
      </c>
      <c r="H41" s="52" t="s">
        <v>47</v>
      </c>
      <c r="I41" s="23"/>
      <c r="J41" s="71">
        <f>(I41/E41)</f>
        <v>0</v>
      </c>
      <c r="K41" s="23"/>
      <c r="L41" s="71">
        <f t="shared" si="2"/>
        <v>0</v>
      </c>
      <c r="M41" s="81">
        <v>152</v>
      </c>
      <c r="N41" s="82">
        <f aca="true" t="shared" si="11" ref="N41:N58">(M41/G41)</f>
        <v>0.19216182048040456</v>
      </c>
      <c r="O41" s="52" t="s">
        <v>47</v>
      </c>
      <c r="P41" s="23"/>
      <c r="Q41" s="71" t="e">
        <f>(P41/L41)</f>
        <v>#DIV/0!</v>
      </c>
      <c r="R41" s="23"/>
      <c r="S41" s="71">
        <f t="shared" si="5"/>
        <v>0</v>
      </c>
      <c r="T41" s="81">
        <v>342</v>
      </c>
      <c r="U41" s="82">
        <f t="shared" si="10"/>
        <v>0.43236409608091025</v>
      </c>
      <c r="V41" s="52" t="s">
        <v>47</v>
      </c>
      <c r="W41" s="85">
        <v>188</v>
      </c>
      <c r="X41" s="86">
        <f t="shared" si="8"/>
        <v>0.5013333333333333</v>
      </c>
      <c r="Y41" s="85">
        <v>210</v>
      </c>
      <c r="Z41" s="86">
        <f t="shared" si="6"/>
        <v>0.5048076923076923</v>
      </c>
      <c r="AA41" s="87">
        <f t="shared" si="7"/>
        <v>398</v>
      </c>
      <c r="AB41" s="82">
        <f t="shared" si="9"/>
        <v>0.5031605562579013</v>
      </c>
    </row>
    <row r="42" spans="1:28" ht="15">
      <c r="A42" s="52" t="s">
        <v>48</v>
      </c>
      <c r="B42" s="52" t="s">
        <v>45</v>
      </c>
      <c r="C42" s="52" t="s">
        <v>46</v>
      </c>
      <c r="D42" s="52"/>
      <c r="E42" s="79">
        <v>327</v>
      </c>
      <c r="F42" s="79">
        <v>399</v>
      </c>
      <c r="G42" s="79">
        <f t="shared" si="0"/>
        <v>726</v>
      </c>
      <c r="H42" s="52" t="s">
        <v>48</v>
      </c>
      <c r="I42" s="23"/>
      <c r="J42" s="71">
        <f>(I42/E42)</f>
        <v>0</v>
      </c>
      <c r="K42" s="23" t="s">
        <v>81</v>
      </c>
      <c r="L42" s="71" t="e">
        <f aca="true" t="shared" si="12" ref="L42:L58">(K42/F42)</f>
        <v>#VALUE!</v>
      </c>
      <c r="M42" s="81">
        <v>105</v>
      </c>
      <c r="N42" s="82">
        <f t="shared" si="11"/>
        <v>0.1446280991735537</v>
      </c>
      <c r="O42" s="52" t="s">
        <v>48</v>
      </c>
      <c r="P42" s="23"/>
      <c r="Q42" s="71" t="e">
        <f>(P42/L42)</f>
        <v>#VALUE!</v>
      </c>
      <c r="R42" s="23"/>
      <c r="S42" s="71">
        <f t="shared" si="5"/>
        <v>0</v>
      </c>
      <c r="T42" s="81">
        <v>266</v>
      </c>
      <c r="U42" s="82">
        <f t="shared" si="10"/>
        <v>0.36639118457300274</v>
      </c>
      <c r="V42" s="52" t="s">
        <v>48</v>
      </c>
      <c r="W42" s="85">
        <v>155</v>
      </c>
      <c r="X42" s="86">
        <f t="shared" si="8"/>
        <v>0.4740061162079511</v>
      </c>
      <c r="Y42" s="85">
        <v>184</v>
      </c>
      <c r="Z42" s="86">
        <f t="shared" si="6"/>
        <v>0.46115288220551376</v>
      </c>
      <c r="AA42" s="87">
        <f t="shared" si="7"/>
        <v>339</v>
      </c>
      <c r="AB42" s="82">
        <f t="shared" si="9"/>
        <v>0.4669421487603306</v>
      </c>
    </row>
    <row r="43" spans="1:28" ht="15">
      <c r="A43" s="52" t="s">
        <v>49</v>
      </c>
      <c r="B43" s="52" t="s">
        <v>78</v>
      </c>
      <c r="C43" s="52" t="s">
        <v>79</v>
      </c>
      <c r="D43" s="52">
        <v>21</v>
      </c>
      <c r="E43" s="79">
        <v>0</v>
      </c>
      <c r="F43" s="79">
        <v>0</v>
      </c>
      <c r="G43" s="79">
        <f t="shared" si="0"/>
        <v>0</v>
      </c>
      <c r="H43" s="52" t="s">
        <v>49</v>
      </c>
      <c r="I43" s="23"/>
      <c r="J43" s="71">
        <f aca="true" t="shared" si="13" ref="J43:J56">(I43/E44)</f>
        <v>0</v>
      </c>
      <c r="K43" s="23"/>
      <c r="L43" s="71" t="e">
        <f t="shared" si="12"/>
        <v>#DIV/0!</v>
      </c>
      <c r="M43" s="81">
        <v>16</v>
      </c>
      <c r="N43" s="82" t="e">
        <f t="shared" si="11"/>
        <v>#DIV/0!</v>
      </c>
      <c r="O43" s="52" t="s">
        <v>49</v>
      </c>
      <c r="P43" s="23"/>
      <c r="Q43" s="71" t="e">
        <f aca="true" t="shared" si="14" ref="Q43:Q56">(P43/L44)</f>
        <v>#DIV/0!</v>
      </c>
      <c r="R43" s="23"/>
      <c r="S43" s="71">
        <f t="shared" si="5"/>
        <v>0</v>
      </c>
      <c r="T43" s="81">
        <v>22</v>
      </c>
      <c r="U43" s="82" t="e">
        <f t="shared" si="10"/>
        <v>#DIV/0!</v>
      </c>
      <c r="V43" s="52" t="s">
        <v>49</v>
      </c>
      <c r="W43" s="85">
        <v>9</v>
      </c>
      <c r="X43" s="86" t="e">
        <f t="shared" si="8"/>
        <v>#DIV/0!</v>
      </c>
      <c r="Y43" s="85">
        <v>13</v>
      </c>
      <c r="Z43" s="86" t="e">
        <f t="shared" si="6"/>
        <v>#DIV/0!</v>
      </c>
      <c r="AA43" s="87">
        <f t="shared" si="7"/>
        <v>22</v>
      </c>
      <c r="AB43" s="82" t="e">
        <f t="shared" si="9"/>
        <v>#DIV/0!</v>
      </c>
    </row>
    <row r="44" spans="1:28" ht="15">
      <c r="A44" s="52" t="s">
        <v>50</v>
      </c>
      <c r="B44" s="52" t="s">
        <v>51</v>
      </c>
      <c r="C44" s="52" t="s">
        <v>52</v>
      </c>
      <c r="D44" s="52">
        <v>8</v>
      </c>
      <c r="E44" s="79">
        <v>590</v>
      </c>
      <c r="F44" s="79">
        <v>602</v>
      </c>
      <c r="G44" s="79">
        <f t="shared" si="0"/>
        <v>1192</v>
      </c>
      <c r="H44" s="52" t="s">
        <v>50</v>
      </c>
      <c r="I44" s="23"/>
      <c r="J44" s="71">
        <f t="shared" si="13"/>
        <v>0</v>
      </c>
      <c r="K44" s="23"/>
      <c r="L44" s="71">
        <f t="shared" si="12"/>
        <v>0</v>
      </c>
      <c r="M44" s="81">
        <v>178</v>
      </c>
      <c r="N44" s="82">
        <f t="shared" si="11"/>
        <v>0.1493288590604027</v>
      </c>
      <c r="O44" s="52" t="s">
        <v>50</v>
      </c>
      <c r="P44" s="23"/>
      <c r="Q44" s="71" t="e">
        <f t="shared" si="14"/>
        <v>#DIV/0!</v>
      </c>
      <c r="R44" s="23"/>
      <c r="S44" s="71">
        <f t="shared" si="5"/>
        <v>0</v>
      </c>
      <c r="T44" s="81">
        <v>447</v>
      </c>
      <c r="U44" s="82">
        <f t="shared" si="10"/>
        <v>0.375</v>
      </c>
      <c r="V44" s="52" t="s">
        <v>50</v>
      </c>
      <c r="W44" s="85">
        <v>280</v>
      </c>
      <c r="X44" s="86">
        <f t="shared" si="8"/>
        <v>0.4745762711864407</v>
      </c>
      <c r="Y44" s="85">
        <v>308</v>
      </c>
      <c r="Z44" s="86">
        <f t="shared" si="6"/>
        <v>0.5116279069767442</v>
      </c>
      <c r="AA44" s="87">
        <f t="shared" si="7"/>
        <v>588</v>
      </c>
      <c r="AB44" s="82">
        <f t="shared" si="9"/>
        <v>0.49328859060402686</v>
      </c>
    </row>
    <row r="45" spans="1:28" ht="15">
      <c r="A45" s="52" t="s">
        <v>53</v>
      </c>
      <c r="B45" s="52" t="s">
        <v>51</v>
      </c>
      <c r="C45" s="52" t="s">
        <v>52</v>
      </c>
      <c r="D45" s="52">
        <v>8</v>
      </c>
      <c r="E45" s="79">
        <v>394</v>
      </c>
      <c r="F45" s="79">
        <v>463</v>
      </c>
      <c r="G45" s="79">
        <f t="shared" si="0"/>
        <v>857</v>
      </c>
      <c r="H45" s="52" t="s">
        <v>53</v>
      </c>
      <c r="I45" s="23"/>
      <c r="J45" s="71">
        <f t="shared" si="13"/>
        <v>0</v>
      </c>
      <c r="K45" s="23"/>
      <c r="L45" s="71">
        <f t="shared" si="12"/>
        <v>0</v>
      </c>
      <c r="M45" s="81">
        <v>143</v>
      </c>
      <c r="N45" s="82">
        <f t="shared" si="11"/>
        <v>0.16686114352392065</v>
      </c>
      <c r="O45" s="52" t="s">
        <v>53</v>
      </c>
      <c r="P45" s="23"/>
      <c r="Q45" s="71" t="e">
        <f t="shared" si="14"/>
        <v>#DIV/0!</v>
      </c>
      <c r="R45" s="23"/>
      <c r="S45" s="71">
        <f t="shared" si="5"/>
        <v>0</v>
      </c>
      <c r="T45" s="81">
        <v>353</v>
      </c>
      <c r="U45" s="82">
        <f t="shared" si="10"/>
        <v>0.411901983663944</v>
      </c>
      <c r="V45" s="52" t="s">
        <v>53</v>
      </c>
      <c r="W45" s="85">
        <v>225</v>
      </c>
      <c r="X45" s="86">
        <f t="shared" si="8"/>
        <v>0.5710659898477157</v>
      </c>
      <c r="Y45" s="85">
        <v>218</v>
      </c>
      <c r="Z45" s="86">
        <f t="shared" si="6"/>
        <v>0.4708423326133909</v>
      </c>
      <c r="AA45" s="87">
        <f t="shared" si="7"/>
        <v>443</v>
      </c>
      <c r="AB45" s="82">
        <f t="shared" si="9"/>
        <v>0.5169194865810969</v>
      </c>
    </row>
    <row r="46" spans="1:28" ht="15">
      <c r="A46" s="52" t="s">
        <v>54</v>
      </c>
      <c r="B46" s="52" t="s">
        <v>51</v>
      </c>
      <c r="C46" s="52" t="s">
        <v>52</v>
      </c>
      <c r="D46" s="52">
        <v>8</v>
      </c>
      <c r="E46" s="79">
        <v>395</v>
      </c>
      <c r="F46" s="79">
        <v>433</v>
      </c>
      <c r="G46" s="79">
        <f t="shared" si="0"/>
        <v>828</v>
      </c>
      <c r="H46" s="52" t="s">
        <v>54</v>
      </c>
      <c r="I46" s="23"/>
      <c r="J46" s="71">
        <f t="shared" si="13"/>
        <v>0</v>
      </c>
      <c r="K46" s="23"/>
      <c r="L46" s="71">
        <f t="shared" si="12"/>
        <v>0</v>
      </c>
      <c r="M46" s="81">
        <v>139</v>
      </c>
      <c r="N46" s="82">
        <f t="shared" si="11"/>
        <v>0.1678743961352657</v>
      </c>
      <c r="O46" s="52" t="s">
        <v>54</v>
      </c>
      <c r="P46" s="23"/>
      <c r="Q46" s="71" t="e">
        <f t="shared" si="14"/>
        <v>#DIV/0!</v>
      </c>
      <c r="R46" s="23"/>
      <c r="S46" s="71">
        <f t="shared" si="5"/>
        <v>0</v>
      </c>
      <c r="T46" s="81">
        <v>299</v>
      </c>
      <c r="U46" s="82">
        <f t="shared" si="10"/>
        <v>0.3611111111111111</v>
      </c>
      <c r="V46" s="52" t="s">
        <v>54</v>
      </c>
      <c r="W46" s="85">
        <v>179</v>
      </c>
      <c r="X46" s="86">
        <f t="shared" si="8"/>
        <v>0.4531645569620253</v>
      </c>
      <c r="Y46" s="85">
        <v>179</v>
      </c>
      <c r="Z46" s="86">
        <f t="shared" si="6"/>
        <v>0.4133949191685912</v>
      </c>
      <c r="AA46" s="87">
        <f t="shared" si="7"/>
        <v>358</v>
      </c>
      <c r="AB46" s="82">
        <f t="shared" si="9"/>
        <v>0.4323671497584541</v>
      </c>
    </row>
    <row r="47" spans="1:28" ht="15">
      <c r="A47" s="52" t="s">
        <v>55</v>
      </c>
      <c r="B47" s="52" t="s">
        <v>51</v>
      </c>
      <c r="C47" s="52" t="s">
        <v>52</v>
      </c>
      <c r="D47" s="52">
        <v>8</v>
      </c>
      <c r="E47" s="79">
        <v>345</v>
      </c>
      <c r="F47" s="79">
        <v>362</v>
      </c>
      <c r="G47" s="79">
        <f t="shared" si="0"/>
        <v>707</v>
      </c>
      <c r="H47" s="52" t="s">
        <v>55</v>
      </c>
      <c r="I47" s="23"/>
      <c r="J47" s="71">
        <f t="shared" si="13"/>
        <v>0</v>
      </c>
      <c r="K47" s="23"/>
      <c r="L47" s="71">
        <f t="shared" si="12"/>
        <v>0</v>
      </c>
      <c r="M47" s="81">
        <v>89</v>
      </c>
      <c r="N47" s="82">
        <f t="shared" si="11"/>
        <v>0.12588401697312587</v>
      </c>
      <c r="O47" s="52" t="s">
        <v>55</v>
      </c>
      <c r="P47" s="23"/>
      <c r="Q47" s="71" t="e">
        <f t="shared" si="14"/>
        <v>#DIV/0!</v>
      </c>
      <c r="R47" s="23"/>
      <c r="S47" s="71">
        <f t="shared" si="5"/>
        <v>0</v>
      </c>
      <c r="T47" s="81">
        <v>215</v>
      </c>
      <c r="U47" s="82">
        <f t="shared" si="10"/>
        <v>0.3041018387553041</v>
      </c>
      <c r="V47" s="52" t="s">
        <v>55</v>
      </c>
      <c r="W47" s="85">
        <v>128</v>
      </c>
      <c r="X47" s="86">
        <f t="shared" si="8"/>
        <v>0.3710144927536232</v>
      </c>
      <c r="Y47" s="85">
        <v>136</v>
      </c>
      <c r="Z47" s="86">
        <f t="shared" si="6"/>
        <v>0.3756906077348066</v>
      </c>
      <c r="AA47" s="87">
        <f t="shared" si="7"/>
        <v>264</v>
      </c>
      <c r="AB47" s="82">
        <f t="shared" si="9"/>
        <v>0.3734087694483734</v>
      </c>
    </row>
    <row r="48" spans="1:28" ht="15">
      <c r="A48" s="52" t="s">
        <v>56</v>
      </c>
      <c r="B48" s="52" t="s">
        <v>98</v>
      </c>
      <c r="C48" s="52" t="s">
        <v>57</v>
      </c>
      <c r="D48" s="52">
        <v>3</v>
      </c>
      <c r="E48" s="79">
        <v>325</v>
      </c>
      <c r="F48" s="79">
        <v>356</v>
      </c>
      <c r="G48" s="79">
        <f t="shared" si="0"/>
        <v>681</v>
      </c>
      <c r="H48" s="52" t="s">
        <v>56</v>
      </c>
      <c r="I48" s="23"/>
      <c r="J48" s="71">
        <f t="shared" si="13"/>
        <v>0</v>
      </c>
      <c r="K48" s="23"/>
      <c r="L48" s="71">
        <f t="shared" si="12"/>
        <v>0</v>
      </c>
      <c r="M48" s="81">
        <v>126</v>
      </c>
      <c r="N48" s="82">
        <f t="shared" si="11"/>
        <v>0.18502202643171806</v>
      </c>
      <c r="O48" s="52" t="s">
        <v>56</v>
      </c>
      <c r="P48" s="23"/>
      <c r="Q48" s="71" t="e">
        <f t="shared" si="14"/>
        <v>#DIV/0!</v>
      </c>
      <c r="R48" s="23"/>
      <c r="S48" s="71">
        <f t="shared" si="5"/>
        <v>0</v>
      </c>
      <c r="T48" s="81">
        <v>279</v>
      </c>
      <c r="U48" s="82">
        <f t="shared" si="10"/>
        <v>0.40969162995594716</v>
      </c>
      <c r="V48" s="52" t="s">
        <v>56</v>
      </c>
      <c r="W48" s="85">
        <v>169</v>
      </c>
      <c r="X48" s="86">
        <f t="shared" si="8"/>
        <v>0.52</v>
      </c>
      <c r="Y48" s="85">
        <v>160</v>
      </c>
      <c r="Z48" s="86">
        <f t="shared" si="6"/>
        <v>0.449438202247191</v>
      </c>
      <c r="AA48" s="87">
        <f t="shared" si="7"/>
        <v>329</v>
      </c>
      <c r="AB48" s="82">
        <f t="shared" si="9"/>
        <v>0.4831130690161527</v>
      </c>
    </row>
    <row r="49" spans="1:28" ht="15">
      <c r="A49" s="52" t="s">
        <v>58</v>
      </c>
      <c r="B49" s="52" t="s">
        <v>98</v>
      </c>
      <c r="C49" s="52" t="s">
        <v>57</v>
      </c>
      <c r="D49" s="52">
        <v>3</v>
      </c>
      <c r="E49" s="79">
        <v>342</v>
      </c>
      <c r="F49" s="79">
        <v>353</v>
      </c>
      <c r="G49" s="79">
        <f t="shared" si="0"/>
        <v>695</v>
      </c>
      <c r="H49" s="52" t="s">
        <v>58</v>
      </c>
      <c r="I49" s="23"/>
      <c r="J49" s="71">
        <f t="shared" si="13"/>
        <v>0</v>
      </c>
      <c r="K49" s="23"/>
      <c r="L49" s="71">
        <f t="shared" si="12"/>
        <v>0</v>
      </c>
      <c r="M49" s="81">
        <v>95</v>
      </c>
      <c r="N49" s="82">
        <f t="shared" si="11"/>
        <v>0.1366906474820144</v>
      </c>
      <c r="O49" s="52" t="s">
        <v>58</v>
      </c>
      <c r="P49" s="23"/>
      <c r="Q49" s="71" t="e">
        <f t="shared" si="14"/>
        <v>#DIV/0!</v>
      </c>
      <c r="R49" s="23"/>
      <c r="S49" s="71">
        <f t="shared" si="5"/>
        <v>0</v>
      </c>
      <c r="T49" s="81">
        <v>248</v>
      </c>
      <c r="U49" s="82">
        <f t="shared" si="10"/>
        <v>0.35683453237410073</v>
      </c>
      <c r="V49" s="52" t="s">
        <v>58</v>
      </c>
      <c r="W49" s="85">
        <v>166</v>
      </c>
      <c r="X49" s="86">
        <f t="shared" si="8"/>
        <v>0.4853801169590643</v>
      </c>
      <c r="Y49" s="85">
        <v>166</v>
      </c>
      <c r="Z49" s="86">
        <f t="shared" si="6"/>
        <v>0.4702549575070821</v>
      </c>
      <c r="AA49" s="87">
        <f t="shared" si="7"/>
        <v>332</v>
      </c>
      <c r="AB49" s="82">
        <f t="shared" si="9"/>
        <v>0.4776978417266187</v>
      </c>
    </row>
    <row r="50" spans="1:28" ht="15">
      <c r="A50" s="52" t="s">
        <v>59</v>
      </c>
      <c r="B50" s="52" t="s">
        <v>98</v>
      </c>
      <c r="C50" s="52" t="s">
        <v>57</v>
      </c>
      <c r="D50" s="52">
        <v>3</v>
      </c>
      <c r="E50" s="79">
        <v>313</v>
      </c>
      <c r="F50" s="79">
        <v>338</v>
      </c>
      <c r="G50" s="79">
        <f t="shared" si="0"/>
        <v>651</v>
      </c>
      <c r="H50" s="52" t="s">
        <v>59</v>
      </c>
      <c r="I50" s="23"/>
      <c r="J50" s="71">
        <f t="shared" si="13"/>
        <v>0</v>
      </c>
      <c r="K50" s="23"/>
      <c r="L50" s="71">
        <f t="shared" si="12"/>
        <v>0</v>
      </c>
      <c r="M50" s="81">
        <v>110</v>
      </c>
      <c r="N50" s="82">
        <f t="shared" si="11"/>
        <v>0.16897081413210446</v>
      </c>
      <c r="O50" s="52" t="s">
        <v>59</v>
      </c>
      <c r="P50" s="23"/>
      <c r="Q50" s="71" t="e">
        <f t="shared" si="14"/>
        <v>#DIV/0!</v>
      </c>
      <c r="R50" s="23"/>
      <c r="S50" s="71">
        <f t="shared" si="5"/>
        <v>0</v>
      </c>
      <c r="T50" s="81">
        <v>291</v>
      </c>
      <c r="U50" s="82">
        <f t="shared" si="10"/>
        <v>0.4470046082949309</v>
      </c>
      <c r="V50" s="52" t="s">
        <v>59</v>
      </c>
      <c r="W50" s="85">
        <v>178</v>
      </c>
      <c r="X50" s="86">
        <f t="shared" si="8"/>
        <v>0.5686900958466453</v>
      </c>
      <c r="Y50" s="85">
        <v>189</v>
      </c>
      <c r="Z50" s="86">
        <f t="shared" si="6"/>
        <v>0.5591715976331361</v>
      </c>
      <c r="AA50" s="87">
        <f t="shared" si="7"/>
        <v>367</v>
      </c>
      <c r="AB50" s="82">
        <f t="shared" si="9"/>
        <v>0.5637480798771122</v>
      </c>
    </row>
    <row r="51" spans="1:28" ht="15">
      <c r="A51" s="52" t="s">
        <v>60</v>
      </c>
      <c r="B51" s="52" t="s">
        <v>92</v>
      </c>
      <c r="C51" s="52" t="s">
        <v>11</v>
      </c>
      <c r="D51" s="52">
        <v>4</v>
      </c>
      <c r="E51" s="79">
        <v>299</v>
      </c>
      <c r="F51" s="79">
        <v>344</v>
      </c>
      <c r="G51" s="79">
        <f t="shared" si="0"/>
        <v>643</v>
      </c>
      <c r="H51" s="52" t="s">
        <v>60</v>
      </c>
      <c r="I51" s="23"/>
      <c r="J51" s="71">
        <f t="shared" si="13"/>
        <v>0</v>
      </c>
      <c r="K51" s="23"/>
      <c r="L51" s="71">
        <f t="shared" si="12"/>
        <v>0</v>
      </c>
      <c r="M51" s="81">
        <v>106</v>
      </c>
      <c r="N51" s="82">
        <f t="shared" si="11"/>
        <v>0.16485225505443235</v>
      </c>
      <c r="O51" s="52" t="s">
        <v>60</v>
      </c>
      <c r="P51" s="23"/>
      <c r="Q51" s="71" t="e">
        <f t="shared" si="14"/>
        <v>#DIV/0!</v>
      </c>
      <c r="R51" s="23"/>
      <c r="S51" s="71">
        <f t="shared" si="5"/>
        <v>0</v>
      </c>
      <c r="T51" s="81">
        <v>218</v>
      </c>
      <c r="U51" s="82">
        <f t="shared" si="10"/>
        <v>0.3390357698289269</v>
      </c>
      <c r="V51" s="52" t="s">
        <v>60</v>
      </c>
      <c r="W51" s="85">
        <v>129</v>
      </c>
      <c r="X51" s="86">
        <f t="shared" si="8"/>
        <v>0.431438127090301</v>
      </c>
      <c r="Y51" s="85">
        <v>155</v>
      </c>
      <c r="Z51" s="86">
        <f t="shared" si="6"/>
        <v>0.45058139534883723</v>
      </c>
      <c r="AA51" s="87">
        <f t="shared" si="7"/>
        <v>284</v>
      </c>
      <c r="AB51" s="82">
        <f t="shared" si="9"/>
        <v>0.4416796267496112</v>
      </c>
    </row>
    <row r="52" spans="1:28" ht="15">
      <c r="A52" s="52" t="s">
        <v>61</v>
      </c>
      <c r="B52" s="52" t="s">
        <v>92</v>
      </c>
      <c r="C52" s="52" t="s">
        <v>11</v>
      </c>
      <c r="D52" s="52">
        <v>4</v>
      </c>
      <c r="E52" s="79">
        <v>401</v>
      </c>
      <c r="F52" s="79">
        <v>443</v>
      </c>
      <c r="G52" s="79">
        <f t="shared" si="0"/>
        <v>844</v>
      </c>
      <c r="H52" s="52" t="s">
        <v>61</v>
      </c>
      <c r="I52" s="23"/>
      <c r="J52" s="71">
        <f t="shared" si="13"/>
        <v>0</v>
      </c>
      <c r="K52" s="23"/>
      <c r="L52" s="71">
        <f t="shared" si="12"/>
        <v>0</v>
      </c>
      <c r="M52" s="81">
        <v>170</v>
      </c>
      <c r="N52" s="82">
        <f t="shared" si="11"/>
        <v>0.2014218009478673</v>
      </c>
      <c r="O52" s="52" t="s">
        <v>61</v>
      </c>
      <c r="P52" s="23"/>
      <c r="Q52" s="71" t="e">
        <f t="shared" si="14"/>
        <v>#DIV/0!</v>
      </c>
      <c r="R52" s="23"/>
      <c r="S52" s="71">
        <f t="shared" si="5"/>
        <v>0</v>
      </c>
      <c r="T52" s="81">
        <v>349</v>
      </c>
      <c r="U52" s="82">
        <f t="shared" si="10"/>
        <v>0.41350710900473936</v>
      </c>
      <c r="V52" s="52" t="s">
        <v>61</v>
      </c>
      <c r="W52" s="85">
        <v>204</v>
      </c>
      <c r="X52" s="86">
        <f t="shared" si="8"/>
        <v>0.5087281795511222</v>
      </c>
      <c r="Y52" s="85">
        <v>202</v>
      </c>
      <c r="Z52" s="86">
        <f t="shared" si="6"/>
        <v>0.45598194130925507</v>
      </c>
      <c r="AA52" s="87">
        <f t="shared" si="7"/>
        <v>406</v>
      </c>
      <c r="AB52" s="82">
        <f t="shared" si="9"/>
        <v>0.48104265402843605</v>
      </c>
    </row>
    <row r="53" spans="1:28" ht="15">
      <c r="A53" s="52" t="s">
        <v>62</v>
      </c>
      <c r="B53" s="52" t="s">
        <v>63</v>
      </c>
      <c r="C53" s="52" t="s">
        <v>64</v>
      </c>
      <c r="D53" s="52"/>
      <c r="E53" s="79">
        <v>379</v>
      </c>
      <c r="F53" s="79">
        <v>460</v>
      </c>
      <c r="G53" s="79">
        <f t="shared" si="0"/>
        <v>839</v>
      </c>
      <c r="H53" s="52" t="s">
        <v>62</v>
      </c>
      <c r="I53" s="23"/>
      <c r="J53" s="71">
        <f t="shared" si="13"/>
        <v>0</v>
      </c>
      <c r="K53" s="23"/>
      <c r="L53" s="71">
        <f t="shared" si="12"/>
        <v>0</v>
      </c>
      <c r="M53" s="81">
        <v>164</v>
      </c>
      <c r="N53" s="82">
        <f t="shared" si="11"/>
        <v>0.19547079856972585</v>
      </c>
      <c r="O53" s="52" t="s">
        <v>62</v>
      </c>
      <c r="P53" s="23"/>
      <c r="Q53" s="71" t="e">
        <f t="shared" si="14"/>
        <v>#DIV/0!</v>
      </c>
      <c r="R53" s="23"/>
      <c r="S53" s="71">
        <f t="shared" si="5"/>
        <v>0</v>
      </c>
      <c r="T53" s="81">
        <v>356</v>
      </c>
      <c r="U53" s="82">
        <f t="shared" si="10"/>
        <v>0.42431466030989273</v>
      </c>
      <c r="V53" s="52" t="s">
        <v>62</v>
      </c>
      <c r="W53" s="85">
        <v>208</v>
      </c>
      <c r="X53" s="86">
        <f t="shared" si="8"/>
        <v>0.5488126649076517</v>
      </c>
      <c r="Y53" s="85">
        <v>242</v>
      </c>
      <c r="Z53" s="86">
        <f t="shared" si="6"/>
        <v>0.5260869565217391</v>
      </c>
      <c r="AA53" s="87">
        <f t="shared" si="7"/>
        <v>450</v>
      </c>
      <c r="AB53" s="82">
        <f t="shared" si="9"/>
        <v>0.5363528009535161</v>
      </c>
    </row>
    <row r="54" spans="1:28" ht="15">
      <c r="A54" s="52" t="s">
        <v>65</v>
      </c>
      <c r="B54" s="52" t="s">
        <v>63</v>
      </c>
      <c r="C54" s="52" t="s">
        <v>64</v>
      </c>
      <c r="D54" s="52"/>
      <c r="E54" s="79">
        <v>349</v>
      </c>
      <c r="F54" s="79">
        <v>428</v>
      </c>
      <c r="G54" s="79">
        <f t="shared" si="0"/>
        <v>777</v>
      </c>
      <c r="H54" s="52" t="s">
        <v>65</v>
      </c>
      <c r="I54" s="23"/>
      <c r="J54" s="71">
        <f t="shared" si="13"/>
        <v>0</v>
      </c>
      <c r="K54" s="23"/>
      <c r="L54" s="71">
        <f t="shared" si="12"/>
        <v>0</v>
      </c>
      <c r="M54" s="81">
        <v>139</v>
      </c>
      <c r="N54" s="82">
        <f t="shared" si="11"/>
        <v>0.1788931788931789</v>
      </c>
      <c r="O54" s="52" t="s">
        <v>65</v>
      </c>
      <c r="P54" s="23"/>
      <c r="Q54" s="71" t="e">
        <f t="shared" si="14"/>
        <v>#DIV/0!</v>
      </c>
      <c r="R54" s="23"/>
      <c r="S54" s="71">
        <f t="shared" si="5"/>
        <v>0</v>
      </c>
      <c r="T54" s="81">
        <v>312</v>
      </c>
      <c r="U54" s="82">
        <f t="shared" si="10"/>
        <v>0.4015444015444015</v>
      </c>
      <c r="V54" s="52" t="s">
        <v>65</v>
      </c>
      <c r="W54" s="85">
        <v>170</v>
      </c>
      <c r="X54" s="86">
        <f t="shared" si="8"/>
        <v>0.4871060171919771</v>
      </c>
      <c r="Y54" s="85">
        <v>192</v>
      </c>
      <c r="Z54" s="86">
        <f t="shared" si="6"/>
        <v>0.4485981308411215</v>
      </c>
      <c r="AA54" s="87">
        <f t="shared" si="7"/>
        <v>362</v>
      </c>
      <c r="AB54" s="82">
        <f t="shared" si="9"/>
        <v>0.46589446589446587</v>
      </c>
    </row>
    <row r="55" spans="1:28" ht="15">
      <c r="A55" s="52" t="s">
        <v>66</v>
      </c>
      <c r="B55" s="52" t="s">
        <v>63</v>
      </c>
      <c r="C55" s="52" t="s">
        <v>64</v>
      </c>
      <c r="D55" s="52"/>
      <c r="E55" s="79">
        <v>448</v>
      </c>
      <c r="F55" s="79">
        <v>480</v>
      </c>
      <c r="G55" s="79">
        <f t="shared" si="0"/>
        <v>928</v>
      </c>
      <c r="H55" s="52" t="s">
        <v>66</v>
      </c>
      <c r="I55" s="23"/>
      <c r="J55" s="71">
        <f t="shared" si="13"/>
        <v>0</v>
      </c>
      <c r="K55" s="23"/>
      <c r="L55" s="71">
        <f t="shared" si="12"/>
        <v>0</v>
      </c>
      <c r="M55" s="81">
        <v>165</v>
      </c>
      <c r="N55" s="82">
        <f t="shared" si="11"/>
        <v>0.17780172413793102</v>
      </c>
      <c r="O55" s="52" t="s">
        <v>66</v>
      </c>
      <c r="P55" s="23"/>
      <c r="Q55" s="71" t="e">
        <f t="shared" si="14"/>
        <v>#DIV/0!</v>
      </c>
      <c r="R55" s="23"/>
      <c r="S55" s="71">
        <f t="shared" si="5"/>
        <v>0</v>
      </c>
      <c r="T55" s="81">
        <v>398</v>
      </c>
      <c r="U55" s="82">
        <f t="shared" si="10"/>
        <v>0.42887931034482757</v>
      </c>
      <c r="V55" s="52" t="s">
        <v>66</v>
      </c>
      <c r="W55" s="85">
        <v>233</v>
      </c>
      <c r="X55" s="86">
        <f t="shared" si="8"/>
        <v>0.5200892857142857</v>
      </c>
      <c r="Y55" s="85">
        <v>253</v>
      </c>
      <c r="Z55" s="86">
        <f t="shared" si="6"/>
        <v>0.5270833333333333</v>
      </c>
      <c r="AA55" s="87">
        <f t="shared" si="7"/>
        <v>486</v>
      </c>
      <c r="AB55" s="82">
        <f t="shared" si="9"/>
        <v>0.5237068965517241</v>
      </c>
    </row>
    <row r="56" spans="1:28" ht="15">
      <c r="A56" s="52" t="s">
        <v>67</v>
      </c>
      <c r="B56" s="52" t="s">
        <v>63</v>
      </c>
      <c r="C56" s="52" t="s">
        <v>64</v>
      </c>
      <c r="D56" s="52"/>
      <c r="E56" s="79">
        <v>299</v>
      </c>
      <c r="F56" s="79">
        <v>386</v>
      </c>
      <c r="G56" s="79">
        <f t="shared" si="0"/>
        <v>685</v>
      </c>
      <c r="H56" s="52" t="s">
        <v>67</v>
      </c>
      <c r="I56" s="23"/>
      <c r="J56" s="71">
        <f t="shared" si="13"/>
        <v>0</v>
      </c>
      <c r="K56" s="23"/>
      <c r="L56" s="71">
        <f t="shared" si="12"/>
        <v>0</v>
      </c>
      <c r="M56" s="81">
        <v>119</v>
      </c>
      <c r="N56" s="82">
        <f t="shared" si="11"/>
        <v>0.17372262773722627</v>
      </c>
      <c r="O56" s="52" t="s">
        <v>67</v>
      </c>
      <c r="P56" s="23"/>
      <c r="Q56" s="71" t="e">
        <f t="shared" si="14"/>
        <v>#DIV/0!</v>
      </c>
      <c r="R56" s="23"/>
      <c r="S56" s="71">
        <f t="shared" si="5"/>
        <v>0</v>
      </c>
      <c r="T56" s="81">
        <v>278</v>
      </c>
      <c r="U56" s="82">
        <f t="shared" si="10"/>
        <v>0.4058394160583942</v>
      </c>
      <c r="V56" s="52" t="s">
        <v>67</v>
      </c>
      <c r="W56" s="85">
        <v>156</v>
      </c>
      <c r="X56" s="86">
        <f t="shared" si="8"/>
        <v>0.5217391304347826</v>
      </c>
      <c r="Y56" s="85">
        <v>183</v>
      </c>
      <c r="Z56" s="86">
        <f t="shared" si="6"/>
        <v>0.4740932642487047</v>
      </c>
      <c r="AA56" s="87">
        <f t="shared" si="7"/>
        <v>339</v>
      </c>
      <c r="AB56" s="82">
        <f t="shared" si="9"/>
        <v>0.4948905109489051</v>
      </c>
    </row>
    <row r="57" spans="1:28" ht="15.75" thickBot="1">
      <c r="A57" s="52" t="s">
        <v>68</v>
      </c>
      <c r="B57" s="52" t="s">
        <v>63</v>
      </c>
      <c r="C57" s="52" t="s">
        <v>64</v>
      </c>
      <c r="D57" s="52"/>
      <c r="E57" s="79">
        <v>493</v>
      </c>
      <c r="F57" s="79">
        <v>524</v>
      </c>
      <c r="G57" s="79">
        <f t="shared" si="0"/>
        <v>1017</v>
      </c>
      <c r="H57" s="52">
        <v>49</v>
      </c>
      <c r="I57" s="23"/>
      <c r="J57" s="71" t="e">
        <f>(I57/#REF!)</f>
        <v>#REF!</v>
      </c>
      <c r="K57" s="23"/>
      <c r="L57" s="71">
        <f t="shared" si="12"/>
        <v>0</v>
      </c>
      <c r="M57" s="81">
        <v>167</v>
      </c>
      <c r="N57" s="82">
        <f t="shared" si="11"/>
        <v>0.16420845624385447</v>
      </c>
      <c r="O57" s="52" t="s">
        <v>68</v>
      </c>
      <c r="P57" s="23"/>
      <c r="Q57" s="71" t="e">
        <f>(P57/#REF!)</f>
        <v>#REF!</v>
      </c>
      <c r="R57" s="23"/>
      <c r="S57" s="71">
        <f t="shared" si="5"/>
        <v>0</v>
      </c>
      <c r="T57" s="81">
        <v>402</v>
      </c>
      <c r="U57" s="82">
        <f t="shared" si="10"/>
        <v>0.3952802359882006</v>
      </c>
      <c r="V57" s="52" t="s">
        <v>68</v>
      </c>
      <c r="W57" s="85">
        <v>238</v>
      </c>
      <c r="X57" s="86">
        <f t="shared" si="8"/>
        <v>0.4827586206896552</v>
      </c>
      <c r="Y57" s="85">
        <v>238</v>
      </c>
      <c r="Z57" s="86">
        <f>(Y57/F57)</f>
        <v>0.4541984732824427</v>
      </c>
      <c r="AA57" s="87">
        <f>W57+Y57</f>
        <v>476</v>
      </c>
      <c r="AB57" s="82">
        <f t="shared" si="9"/>
        <v>0.46804326450344147</v>
      </c>
    </row>
    <row r="58" spans="1:28" ht="15.75" thickBot="1">
      <c r="A58" s="52"/>
      <c r="B58" s="52"/>
      <c r="C58" s="72" t="s">
        <v>69</v>
      </c>
      <c r="D58" s="52"/>
      <c r="E58" s="80">
        <f>SUM(E9:E57)</f>
        <v>17504</v>
      </c>
      <c r="F58" s="80">
        <f>SUM(F9:F57)</f>
        <v>19718</v>
      </c>
      <c r="G58" s="80">
        <f>SUM(G9:G57)</f>
        <v>37222</v>
      </c>
      <c r="I58" s="73">
        <f>SUM(I9:I57)</f>
        <v>0</v>
      </c>
      <c r="J58" s="74">
        <f>(I58/E58)</f>
        <v>0</v>
      </c>
      <c r="K58" s="75">
        <f>SUM(K9:K57)</f>
        <v>0</v>
      </c>
      <c r="L58" s="74">
        <f t="shared" si="12"/>
        <v>0</v>
      </c>
      <c r="M58" s="83">
        <f>SUM(M9:M57)</f>
        <v>6232</v>
      </c>
      <c r="N58" s="91">
        <f t="shared" si="11"/>
        <v>0.16742786524098652</v>
      </c>
      <c r="O58" s="52"/>
      <c r="P58" s="73">
        <f>SUM(P9:P57)</f>
        <v>0</v>
      </c>
      <c r="Q58" s="74" t="e">
        <f>(P58/L58)</f>
        <v>#DIV/0!</v>
      </c>
      <c r="R58" s="75">
        <f>SUM(R9:R57)</f>
        <v>0</v>
      </c>
      <c r="S58" s="74">
        <f t="shared" si="5"/>
        <v>0</v>
      </c>
      <c r="T58" s="83">
        <f>SUM(T9:T57)</f>
        <v>14368</v>
      </c>
      <c r="U58" s="84">
        <f t="shared" si="10"/>
        <v>0.38600827467626675</v>
      </c>
      <c r="V58" s="52"/>
      <c r="W58" s="88">
        <f>SUM(W9:W57)</f>
        <v>8534</v>
      </c>
      <c r="X58" s="89">
        <f>(W58/E58)</f>
        <v>0.4875457038391225</v>
      </c>
      <c r="Y58" s="90">
        <f>SUM(Y9:Y57)</f>
        <v>9176</v>
      </c>
      <c r="Z58" s="89">
        <f>(Y58/F58)</f>
        <v>0.4653615985394056</v>
      </c>
      <c r="AA58" s="83">
        <f>SUM(AA9:AA57)</f>
        <v>17710</v>
      </c>
      <c r="AB58" s="84">
        <f t="shared" si="9"/>
        <v>0.47579388533662886</v>
      </c>
    </row>
    <row r="59" ht="12.75">
      <c r="H59" s="52"/>
    </row>
    <row r="60" spans="11:27" ht="12.75">
      <c r="K60" s="76" t="s">
        <v>80</v>
      </c>
      <c r="L60" s="76"/>
      <c r="M60" s="77">
        <f>COUNTIF($M$9:$M$57,"&lt;&gt; 0")</f>
        <v>49</v>
      </c>
      <c r="R60" s="76" t="str">
        <f>$K$60</f>
        <v>Sezioni scrutinate</v>
      </c>
      <c r="S60" s="76"/>
      <c r="T60" s="77">
        <f>COUNTIF($T$9:$T$57,"&lt;&gt; 0")</f>
        <v>49</v>
      </c>
      <c r="Y60" s="76" t="str">
        <f>$K$60</f>
        <v>Sezioni scrutinate</v>
      </c>
      <c r="Z60" s="76"/>
      <c r="AA60" s="77">
        <f>COUNTIF($AA$9:$AA$57,"&lt;&gt; 0")</f>
        <v>49</v>
      </c>
    </row>
    <row r="61" spans="11:27" ht="12.75">
      <c r="K61" s="76" t="s">
        <v>76</v>
      </c>
      <c r="L61" s="76"/>
      <c r="M61" s="78">
        <v>49</v>
      </c>
      <c r="R61" s="76" t="s">
        <v>76</v>
      </c>
      <c r="S61" s="76"/>
      <c r="T61" s="78">
        <v>49</v>
      </c>
      <c r="Y61" s="76" t="s">
        <v>76</v>
      </c>
      <c r="Z61" s="76"/>
      <c r="AA61" s="78">
        <v>49</v>
      </c>
    </row>
    <row r="71" ht="12.75">
      <c r="AA71" s="49"/>
    </row>
    <row r="75" spans="13:27" ht="12.75">
      <c r="M75" s="49"/>
      <c r="T75" s="49"/>
      <c r="AA75" s="49"/>
    </row>
  </sheetData>
  <sheetProtection password="DF8F" sheet="1"/>
  <mergeCells count="3">
    <mergeCell ref="I6:N6"/>
    <mergeCell ref="P6:U6"/>
    <mergeCell ref="W6:AB6"/>
  </mergeCells>
  <printOptions gridLines="1" heading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r:id="rId2"/>
  <headerFooter alignWithMargins="0">
    <oddHeader>&amp;LComune di Vercelli&amp;RCentro Elaborazione Dati</oddHeader>
  </headerFooter>
  <ignoredErrors>
    <ignoredError sqref="L42:L43 X43 S9:S57 Q9:Q57 N43 U43 J57 Z43:AB43" evalError="1"/>
    <ignoredError sqref="G9 G10:G21 G37:G39 G24:G27 G43:G52" formulaRange="1"/>
    <ignoredError sqref="H18:H39 H40:H56 V15:V57 O12:O57 D22:D23" numberStoredAsText="1"/>
    <ignoredError sqref="S58 Q58 J58" evalError="1" formula="1"/>
    <ignoredError sqref="X58 Z58 L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6:R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18" width="11.00390625" style="1" customWidth="1"/>
    <col min="19" max="16384" width="9.140625" style="1" customWidth="1"/>
  </cols>
  <sheetData>
    <row r="5" ht="13.5" thickBot="1"/>
    <row r="6" spans="2:18" ht="12.75">
      <c r="B6" s="2"/>
      <c r="C6" s="3"/>
      <c r="D6" s="3"/>
      <c r="E6" s="3"/>
      <c r="F6" s="4"/>
      <c r="H6" s="2"/>
      <c r="I6" s="3"/>
      <c r="J6" s="3"/>
      <c r="K6" s="3"/>
      <c r="L6" s="4"/>
      <c r="N6" s="2"/>
      <c r="O6" s="3"/>
      <c r="P6" s="3"/>
      <c r="Q6" s="3"/>
      <c r="R6" s="4"/>
    </row>
    <row r="7" spans="2:18" ht="15" customHeight="1">
      <c r="B7" s="95" t="str">
        <f>Affluenze!$G$3&amp;" "&amp;Affluenze!$G$4</f>
        <v>Centro Elaborazione Dati Comune di Vercelli</v>
      </c>
      <c r="C7" s="96"/>
      <c r="D7" s="96"/>
      <c r="E7" s="96"/>
      <c r="F7" s="97"/>
      <c r="H7" s="95" t="str">
        <f>Affluenze!$G$3&amp;" "&amp;Affluenze!$G$4</f>
        <v>Centro Elaborazione Dati Comune di Vercelli</v>
      </c>
      <c r="I7" s="96"/>
      <c r="J7" s="96"/>
      <c r="K7" s="96"/>
      <c r="L7" s="97"/>
      <c r="N7" s="95" t="str">
        <f>Affluenze!$G$3&amp;" "&amp;Affluenze!$G$4</f>
        <v>Centro Elaborazione Dati Comune di Vercelli</v>
      </c>
      <c r="O7" s="96"/>
      <c r="P7" s="96"/>
      <c r="Q7" s="96"/>
      <c r="R7" s="97"/>
    </row>
    <row r="8" spans="2:18" ht="12.75">
      <c r="B8" s="98" t="s">
        <v>72</v>
      </c>
      <c r="C8" s="99"/>
      <c r="D8" s="99"/>
      <c r="E8" s="99"/>
      <c r="F8" s="100"/>
      <c r="H8" s="98" t="s">
        <v>72</v>
      </c>
      <c r="I8" s="99"/>
      <c r="J8" s="99"/>
      <c r="K8" s="99"/>
      <c r="L8" s="100"/>
      <c r="N8" s="98" t="s">
        <v>72</v>
      </c>
      <c r="O8" s="99"/>
      <c r="P8" s="99"/>
      <c r="Q8" s="99"/>
      <c r="R8" s="100"/>
    </row>
    <row r="9" spans="2:18" ht="12.75">
      <c r="B9" s="6"/>
      <c r="C9" s="7"/>
      <c r="D9" s="7"/>
      <c r="E9" s="7"/>
      <c r="F9" s="8"/>
      <c r="H9" s="6"/>
      <c r="I9" s="7"/>
      <c r="J9" s="7"/>
      <c r="K9" s="7"/>
      <c r="L9" s="8"/>
      <c r="N9" s="6"/>
      <c r="O9" s="7"/>
      <c r="P9" s="7"/>
      <c r="Q9" s="7"/>
      <c r="R9" s="8"/>
    </row>
    <row r="10" spans="2:18" ht="12.75">
      <c r="B10" s="101" t="s">
        <v>103</v>
      </c>
      <c r="C10" s="102"/>
      <c r="D10" s="102"/>
      <c r="E10" s="102"/>
      <c r="F10" s="103"/>
      <c r="H10" s="101" t="s">
        <v>103</v>
      </c>
      <c r="I10" s="102"/>
      <c r="J10" s="102"/>
      <c r="K10" s="102"/>
      <c r="L10" s="103"/>
      <c r="N10" s="101" t="s">
        <v>103</v>
      </c>
      <c r="O10" s="102"/>
      <c r="P10" s="102"/>
      <c r="Q10" s="102"/>
      <c r="R10" s="103"/>
    </row>
    <row r="11" spans="2:18" ht="15" customHeight="1">
      <c r="B11" s="6"/>
      <c r="C11" s="118" t="str">
        <f>Affluenze!$I$6</f>
        <v>Ballottaggio per il Sindaco del 9 Giugno 2019 Affluenze Domenica ore 12.00</v>
      </c>
      <c r="D11" s="119"/>
      <c r="E11" s="119"/>
      <c r="F11" s="8"/>
      <c r="H11" s="9"/>
      <c r="I11" s="118" t="str">
        <f>Affluenze!$P$6</f>
        <v>Ballottaggio per il Sindaco del 9 Giugno 2019 Affluenze Domenica ore 19.00</v>
      </c>
      <c r="J11" s="119"/>
      <c r="K11" s="119"/>
      <c r="L11" s="10"/>
      <c r="N11" s="9"/>
      <c r="O11" s="118" t="str">
        <f>Affluenze!$W$6</f>
        <v>Ballottaggio per il Sindaco del 9 Giugno 2019 Affluenze Domenica ore 23.00</v>
      </c>
      <c r="P11" s="119"/>
      <c r="Q11" s="119"/>
      <c r="R11" s="10"/>
    </row>
    <row r="12" spans="2:18" ht="15" customHeight="1">
      <c r="B12" s="11"/>
      <c r="C12" s="119"/>
      <c r="D12" s="119"/>
      <c r="E12" s="119"/>
      <c r="F12" s="12"/>
      <c r="H12" s="6"/>
      <c r="I12" s="119"/>
      <c r="J12" s="119"/>
      <c r="K12" s="119"/>
      <c r="L12" s="8"/>
      <c r="N12" s="6"/>
      <c r="O12" s="119"/>
      <c r="P12" s="119"/>
      <c r="Q12" s="119"/>
      <c r="R12" s="8"/>
    </row>
    <row r="13" spans="2:18" ht="24" customHeight="1">
      <c r="B13" s="6"/>
      <c r="C13" s="7" t="str">
        <f>Affluenze!K60</f>
        <v>Sezioni scrutinate</v>
      </c>
      <c r="E13" s="5">
        <f>Affluenze!M60</f>
        <v>49</v>
      </c>
      <c r="F13" s="8"/>
      <c r="H13" s="6"/>
      <c r="I13" s="7" t="str">
        <f>Affluenze!K60</f>
        <v>Sezioni scrutinate</v>
      </c>
      <c r="J13" s="7"/>
      <c r="K13" s="13">
        <f>Affluenze!T60</f>
        <v>49</v>
      </c>
      <c r="L13" s="8"/>
      <c r="N13" s="6"/>
      <c r="O13" s="7" t="str">
        <f>Affluenze!K60</f>
        <v>Sezioni scrutinate</v>
      </c>
      <c r="P13" s="7"/>
      <c r="Q13" s="13">
        <f>Affluenze!AA60</f>
        <v>49</v>
      </c>
      <c r="R13" s="8"/>
    </row>
    <row r="14" spans="2:18" ht="15.75" customHeight="1">
      <c r="B14" s="6"/>
      <c r="C14" s="14" t="str">
        <f>Affluenze!K61</f>
        <v>su</v>
      </c>
      <c r="D14" s="15"/>
      <c r="E14" s="13">
        <f>Affluenze!M61</f>
        <v>49</v>
      </c>
      <c r="F14" s="8"/>
      <c r="H14" s="6"/>
      <c r="I14" s="16" t="str">
        <f>Affluenze!R61</f>
        <v>su</v>
      </c>
      <c r="J14" s="17">
        <f>Affluenze!S61</f>
        <v>0</v>
      </c>
      <c r="K14" s="13">
        <f>Affluenze!T61</f>
        <v>49</v>
      </c>
      <c r="L14" s="8"/>
      <c r="N14" s="6"/>
      <c r="O14" s="18" t="str">
        <f>Affluenze!Y61</f>
        <v>su</v>
      </c>
      <c r="P14" s="7"/>
      <c r="Q14" s="13">
        <f>Affluenze!AA61</f>
        <v>49</v>
      </c>
      <c r="R14" s="8"/>
    </row>
    <row r="15" spans="2:18" ht="13.5" thickBot="1">
      <c r="B15" s="6"/>
      <c r="C15" s="7"/>
      <c r="D15" s="7"/>
      <c r="E15" s="7"/>
      <c r="F15" s="8"/>
      <c r="H15" s="6"/>
      <c r="I15" s="7"/>
      <c r="J15" s="7"/>
      <c r="K15" s="7"/>
      <c r="L15" s="8"/>
      <c r="N15" s="6"/>
      <c r="O15" s="7"/>
      <c r="P15" s="7"/>
      <c r="Q15" s="7"/>
      <c r="R15" s="8"/>
    </row>
    <row r="16" spans="2:18" ht="12.75">
      <c r="B16" s="6"/>
      <c r="C16" s="106" t="s">
        <v>83</v>
      </c>
      <c r="D16" s="110" t="s">
        <v>84</v>
      </c>
      <c r="E16" s="104" t="s">
        <v>85</v>
      </c>
      <c r="F16" s="8"/>
      <c r="H16" s="6"/>
      <c r="I16" s="106" t="s">
        <v>83</v>
      </c>
      <c r="J16" s="110" t="s">
        <v>84</v>
      </c>
      <c r="K16" s="104" t="s">
        <v>85</v>
      </c>
      <c r="L16" s="8"/>
      <c r="N16" s="6"/>
      <c r="O16" s="106" t="s">
        <v>83</v>
      </c>
      <c r="P16" s="110" t="s">
        <v>84</v>
      </c>
      <c r="Q16" s="104" t="s">
        <v>89</v>
      </c>
      <c r="R16" s="8"/>
    </row>
    <row r="17" spans="2:18" ht="12.75">
      <c r="B17" s="6"/>
      <c r="C17" s="107"/>
      <c r="D17" s="111"/>
      <c r="E17" s="105"/>
      <c r="F17" s="8"/>
      <c r="H17" s="6"/>
      <c r="I17" s="107"/>
      <c r="J17" s="111"/>
      <c r="K17" s="105"/>
      <c r="L17" s="8"/>
      <c r="N17" s="6"/>
      <c r="O17" s="107"/>
      <c r="P17" s="111"/>
      <c r="Q17" s="105"/>
      <c r="R17" s="8"/>
    </row>
    <row r="18" spans="2:18" ht="18" customHeight="1">
      <c r="B18" s="6"/>
      <c r="C18" s="19">
        <f>Affluenze!E58</f>
        <v>17504</v>
      </c>
      <c r="D18" s="20">
        <f>Affluenze!F58</f>
        <v>19718</v>
      </c>
      <c r="E18" s="21">
        <f>Affluenze!G58</f>
        <v>37222</v>
      </c>
      <c r="F18" s="8"/>
      <c r="H18" s="6"/>
      <c r="I18" s="19">
        <f>Affluenze!$E$58</f>
        <v>17504</v>
      </c>
      <c r="J18" s="20">
        <f>Affluenze!$F$58</f>
        <v>19718</v>
      </c>
      <c r="K18" s="21">
        <f>Affluenze!$G$58</f>
        <v>37222</v>
      </c>
      <c r="L18" s="8"/>
      <c r="N18" s="6"/>
      <c r="O18" s="19">
        <f>Affluenze!E58</f>
        <v>17504</v>
      </c>
      <c r="P18" s="20">
        <f>Affluenze!F58</f>
        <v>19718</v>
      </c>
      <c r="Q18" s="21">
        <f>Affluenze!G58</f>
        <v>37222</v>
      </c>
      <c r="R18" s="8"/>
    </row>
    <row r="19" spans="2:18" ht="12.75" customHeight="1">
      <c r="B19" s="6"/>
      <c r="C19" s="22"/>
      <c r="D19" s="23"/>
      <c r="E19" s="109" t="s">
        <v>86</v>
      </c>
      <c r="F19" s="8"/>
      <c r="H19" s="6"/>
      <c r="I19" s="22"/>
      <c r="J19" s="23"/>
      <c r="K19" s="109" t="s">
        <v>88</v>
      </c>
      <c r="L19" s="8"/>
      <c r="N19" s="6"/>
      <c r="O19" s="114" t="s">
        <v>99</v>
      </c>
      <c r="P19" s="112" t="s">
        <v>100</v>
      </c>
      <c r="Q19" s="109" t="s">
        <v>88</v>
      </c>
      <c r="R19" s="8"/>
    </row>
    <row r="20" spans="2:18" ht="12.75">
      <c r="B20" s="6"/>
      <c r="C20" s="22"/>
      <c r="D20" s="23"/>
      <c r="E20" s="105"/>
      <c r="F20" s="8"/>
      <c r="H20" s="6"/>
      <c r="I20" s="22"/>
      <c r="J20" s="23"/>
      <c r="K20" s="105"/>
      <c r="L20" s="8"/>
      <c r="N20" s="6"/>
      <c r="O20" s="115"/>
      <c r="P20" s="113"/>
      <c r="Q20" s="105"/>
      <c r="R20" s="8"/>
    </row>
    <row r="21" spans="2:18" ht="18" customHeight="1">
      <c r="B21" s="6"/>
      <c r="C21" s="24"/>
      <c r="D21" s="25"/>
      <c r="E21" s="26">
        <f>Affluenze!$M$58</f>
        <v>6232</v>
      </c>
      <c r="F21" s="8"/>
      <c r="H21" s="6"/>
      <c r="I21" s="24"/>
      <c r="J21" s="25"/>
      <c r="K21" s="26">
        <f>Affluenze!$T$58</f>
        <v>14368</v>
      </c>
      <c r="L21" s="8"/>
      <c r="N21" s="6"/>
      <c r="O21" s="27">
        <f>Affluenze!$W$58</f>
        <v>8534</v>
      </c>
      <c r="P21" s="28">
        <f>Affluenze!$Y$58</f>
        <v>9176</v>
      </c>
      <c r="Q21" s="26">
        <f>Affluenze!$AA$58</f>
        <v>17710</v>
      </c>
      <c r="R21" s="8"/>
    </row>
    <row r="22" spans="2:18" ht="12.75" customHeight="1">
      <c r="B22" s="6"/>
      <c r="C22" s="22"/>
      <c r="D22" s="23"/>
      <c r="E22" s="108" t="s">
        <v>87</v>
      </c>
      <c r="F22" s="8"/>
      <c r="H22" s="6"/>
      <c r="I22" s="22"/>
      <c r="J22" s="23"/>
      <c r="K22" s="108" t="s">
        <v>87</v>
      </c>
      <c r="L22" s="8"/>
      <c r="N22" s="6"/>
      <c r="O22" s="116" t="s">
        <v>101</v>
      </c>
      <c r="P22" s="117" t="s">
        <v>102</v>
      </c>
      <c r="Q22" s="108" t="s">
        <v>87</v>
      </c>
      <c r="R22" s="8"/>
    </row>
    <row r="23" spans="2:18" ht="12.75">
      <c r="B23" s="6"/>
      <c r="C23" s="22"/>
      <c r="D23" s="23"/>
      <c r="E23" s="105"/>
      <c r="F23" s="8"/>
      <c r="H23" s="6"/>
      <c r="I23" s="22"/>
      <c r="J23" s="23"/>
      <c r="K23" s="105"/>
      <c r="L23" s="8"/>
      <c r="N23" s="6"/>
      <c r="O23" s="115"/>
      <c r="P23" s="113"/>
      <c r="Q23" s="105"/>
      <c r="R23" s="8"/>
    </row>
    <row r="24" spans="2:18" ht="18" customHeight="1" thickBot="1">
      <c r="B24" s="6"/>
      <c r="C24" s="29"/>
      <c r="D24" s="30"/>
      <c r="E24" s="31">
        <f>Affluenze!$N$58</f>
        <v>0.16742786524098652</v>
      </c>
      <c r="F24" s="8"/>
      <c r="H24" s="6"/>
      <c r="I24" s="29"/>
      <c r="J24" s="30"/>
      <c r="K24" s="32">
        <f>Affluenze!$U$58</f>
        <v>0.38600827467626675</v>
      </c>
      <c r="L24" s="8"/>
      <c r="N24" s="6"/>
      <c r="O24" s="33">
        <f>Affluenze!$X$58</f>
        <v>0.4875457038391225</v>
      </c>
      <c r="P24" s="34">
        <f>Affluenze!$Z$58</f>
        <v>0.4653615985394056</v>
      </c>
      <c r="Q24" s="32">
        <f>Affluenze!$AB$58</f>
        <v>0.47579388533662886</v>
      </c>
      <c r="R24" s="8"/>
    </row>
    <row r="25" spans="2:18" ht="13.5" thickBot="1">
      <c r="B25" s="35"/>
      <c r="C25" s="36"/>
      <c r="D25" s="36"/>
      <c r="E25" s="36"/>
      <c r="F25" s="37"/>
      <c r="H25" s="35"/>
      <c r="I25" s="36"/>
      <c r="J25" s="36"/>
      <c r="K25" s="36"/>
      <c r="L25" s="37"/>
      <c r="N25" s="35"/>
      <c r="O25" s="36"/>
      <c r="P25" s="36"/>
      <c r="Q25" s="36"/>
      <c r="R25" s="37"/>
    </row>
    <row r="27" ht="12.75">
      <c r="P27" s="1" t="s">
        <v>81</v>
      </c>
    </row>
  </sheetData>
  <sheetProtection password="DF8F" sheet="1"/>
  <mergeCells count="31">
    <mergeCell ref="K19:K20"/>
    <mergeCell ref="J16:J17"/>
    <mergeCell ref="O19:O20"/>
    <mergeCell ref="H10:L10"/>
    <mergeCell ref="D16:D17"/>
    <mergeCell ref="O22:O23"/>
    <mergeCell ref="P22:P23"/>
    <mergeCell ref="C11:E12"/>
    <mergeCell ref="I11:K12"/>
    <mergeCell ref="O11:Q12"/>
    <mergeCell ref="C16:C17"/>
    <mergeCell ref="E22:E23"/>
    <mergeCell ref="Q22:Q23"/>
    <mergeCell ref="K22:K23"/>
    <mergeCell ref="E19:E20"/>
    <mergeCell ref="N7:R7"/>
    <mergeCell ref="P16:P17"/>
    <mergeCell ref="Q16:Q17"/>
    <mergeCell ref="Q19:Q20"/>
    <mergeCell ref="P19:P20"/>
    <mergeCell ref="H8:L8"/>
    <mergeCell ref="B7:F7"/>
    <mergeCell ref="B8:F8"/>
    <mergeCell ref="B10:F10"/>
    <mergeCell ref="N8:R8"/>
    <mergeCell ref="H7:L7"/>
    <mergeCell ref="K16:K17"/>
    <mergeCell ref="I16:I17"/>
    <mergeCell ref="O16:O17"/>
    <mergeCell ref="E16:E17"/>
    <mergeCell ref="N10:R1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Anna Maria Ivaldi</cp:lastModifiedBy>
  <cp:lastPrinted>2019-06-05T14:56:02Z</cp:lastPrinted>
  <dcterms:created xsi:type="dcterms:W3CDTF">2001-09-21T09:51:04Z</dcterms:created>
  <dcterms:modified xsi:type="dcterms:W3CDTF">2019-06-09T21:36:15Z</dcterms:modified>
  <cp:category/>
  <cp:version/>
  <cp:contentType/>
  <cp:contentStatus/>
</cp:coreProperties>
</file>