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1245" windowWidth="15585" windowHeight="8940" activeTab="0"/>
  </bookViews>
  <sheets>
    <sheet name="Affluenze" sheetId="1" r:id="rId1"/>
    <sheet name="Riepiloghi" sheetId="2" r:id="rId2"/>
  </sheets>
  <definedNames>
    <definedName name="_xlnm.Print_Area" localSheetId="0">'Affluenze'!$V$6:$AB$61</definedName>
    <definedName name="_xlnm.Print_Area" localSheetId="1">'Riepiloghi'!$N$6:$R$25</definedName>
    <definedName name="Z_9D808311_076C_4022_A5F4_54A835FF97F0_.wvu.PrintArea" localSheetId="1" hidden="1">'Riepiloghi'!$B$6:$F$25,'Riepiloghi'!$H$6:$L$25,'Riepiloghi'!$N$6:$R$25</definedName>
  </definedNames>
  <calcPr fullCalcOnLoad="1"/>
</workbook>
</file>

<file path=xl/sharedStrings.xml><?xml version="1.0" encoding="utf-8"?>
<sst xmlns="http://schemas.openxmlformats.org/spreadsheetml/2006/main" count="346" uniqueCount="106">
  <si>
    <t>Iscritti</t>
  </si>
  <si>
    <t>SEZ</t>
  </si>
  <si>
    <t>SEGGIO</t>
  </si>
  <si>
    <t>UBICAZIONE</t>
  </si>
  <si>
    <t>NUM</t>
  </si>
  <si>
    <t>Maschi</t>
  </si>
  <si>
    <t>Totali</t>
  </si>
  <si>
    <t xml:space="preserve">             Via  DUOMO</t>
  </si>
  <si>
    <t>15</t>
  </si>
  <si>
    <t>ISTITUTO MAGISTRALE ROSA STAMPA</t>
  </si>
  <si>
    <t>CORSO ITALIA</t>
  </si>
  <si>
    <t>VIA CAPPELLINA</t>
  </si>
  <si>
    <t>SCUOLA ELEMENTARE MARCONI</t>
  </si>
  <si>
    <t>VIA ANADONE</t>
  </si>
  <si>
    <t>10</t>
  </si>
  <si>
    <t>SCUOLA MEDIA G. FERRARI</t>
  </si>
  <si>
    <t>VIA CERRONE</t>
  </si>
  <si>
    <t>11</t>
  </si>
  <si>
    <t>12</t>
  </si>
  <si>
    <t>13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</si>
  <si>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</si>
  <si>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</si>
  <si>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</si>
  <si>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</si>
  <si>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</si>
  <si>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</si>
  <si>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</si>
  <si>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</si>
  <si>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</si>
  <si>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</si>
  <si>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</si>
  <si>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</si>
  <si>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</si>
  <si>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</si>
  <si>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</si>
  <si>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</si>
  <si>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</si>
  <si>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</si>
  <si>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</si>
  <si>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</si>
  <si>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</si>
  <si>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</si>
  <si>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</si>
  <si>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</si>
  <si>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</si>
  <si>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</si>
  <si>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</si>
  <si>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</si>
  <si>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</si>
  <si>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</si>
  <si>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</si>
  <si>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</si>
  <si>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</si>
  <si>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37</t>
  </si>
  <si>
    <t>38</t>
  </si>
  <si>
    <t>39</t>
  </si>
  <si>
    <t>40</t>
  </si>
  <si>
    <t>VIA DEL VEZZOLANO</t>
  </si>
  <si>
    <t>41</t>
  </si>
  <si>
    <t>42</t>
  </si>
  <si>
    <t>43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</si>
  <si>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</si>
  <si>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</si>
  <si>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</si>
  <si>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</si>
  <si>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</si>
  <si>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</si>
  <si>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</si>
  <si>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</si>
  <si>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</si>
  <si>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</si>
  <si>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</si>
  <si>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</si>
  <si>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</si>
  <si>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</si>
  <si>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</si>
  <si>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</si>
  <si>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</si>
  <si>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</si>
  <si>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</si>
  <si>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</si>
  <si>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 xml:space="preserve"> </t>
  </si>
  <si>
    <t>Femmine</t>
  </si>
  <si>
    <t>Iscritti Maschi</t>
  </si>
  <si>
    <t>Iscritti Femmine</t>
  </si>
  <si>
    <t>Iscritti   Totali</t>
  </si>
  <si>
    <t>Votanti   Totali</t>
  </si>
  <si>
    <t>Percent. Totali</t>
  </si>
  <si>
    <t>Votanti  Totali</t>
  </si>
  <si>
    <t>Iscritti    Totali</t>
  </si>
  <si>
    <t>Affluenze Domenica</t>
  </si>
  <si>
    <t>LICEO LAGRANGIA</t>
  </si>
  <si>
    <t>SCUOLA ELEMENTARE ROSA STAMPA</t>
  </si>
  <si>
    <t>SCUOLA ELEMENTARE G. FERRARIS</t>
  </si>
  <si>
    <t>SCUOLA ELEMENTARE REGINA PACIS</t>
  </si>
  <si>
    <t>SCUOLA MEDIA L. VERGA</t>
  </si>
  <si>
    <t>VIA TRINO</t>
  </si>
  <si>
    <t>SCUOLA ELEMENTARE CARDUCCI</t>
  </si>
  <si>
    <t>SCUOLA ELEMENTARE DE AMICIS</t>
  </si>
  <si>
    <t>Votanti Maschi</t>
  </si>
  <si>
    <t>Votanti Femmine</t>
  </si>
  <si>
    <t>Percent. Maschi</t>
  </si>
  <si>
    <t>Percent. Femmine</t>
  </si>
  <si>
    <t>Elezioni Europee</t>
  </si>
  <si>
    <t>Maggio 2019</t>
  </si>
  <si>
    <t>RIEPILOGO AFFLUENZA ELETTORI ELEZIONI EUROPEE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</si>
</sst>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  <numFmt numFmtId="171" formatCode="h\.mm\.ss"/>
    <numFmt numFmtId="172" formatCode="h:mm;@"/>
    <numFmt numFmtId="173" formatCode="_-[$€-2]\ * #,##0.00_-;\-[$€-2]\ * #,##0.00_-;_-[$€-2]\ * &quot;-&quot;??_-"/>
    <numFmt numFmtId="174" formatCode="#,##0.00_ ;\-#,##0.00\ "/>
    <numFmt numFmtId="175" formatCode="#,##0_ ;\-#,##0\ "/>
    <numFmt numFmtId="176" formatCode="0_ ;\-0\ 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name val="Times New Roman"/>
      <family val="1"/>
    </font>
    <font>
      <sz val="10"/>
      <color indexed="22"/>
      <name val="Times New Roman"/>
      <family val="1"/>
    </font>
    <font>
      <b/>
      <i/>
      <sz val="10"/>
      <color indexed="9"/>
      <name val="Times New Roman"/>
      <family val="1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1" fontId="4" fillId="33" borderId="13" xfId="0" applyNumberFormat="1" applyFont="1" applyFill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" fontId="1" fillId="34" borderId="15" xfId="0" applyNumberFormat="1" applyFont="1" applyFill="1" applyBorder="1" applyAlignment="1" applyProtection="1">
      <alignment horizontal="center"/>
      <protection/>
    </xf>
    <xf numFmtId="1" fontId="1" fillId="34" borderId="16" xfId="0" applyNumberFormat="1" applyFont="1" applyFill="1" applyBorder="1" applyAlignment="1" applyProtection="1">
      <alignment horizontal="center"/>
      <protection/>
    </xf>
    <xf numFmtId="1" fontId="1" fillId="34" borderId="17" xfId="0" applyNumberFormat="1" applyFont="1" applyFill="1" applyBorder="1" applyAlignment="1" applyProtection="1">
      <alignment horizontal="center"/>
      <protection/>
    </xf>
    <xf numFmtId="1" fontId="5" fillId="33" borderId="15" xfId="0" applyNumberFormat="1" applyFont="1" applyFill="1" applyBorder="1" applyAlignment="1" applyProtection="1">
      <alignment horizontal="center"/>
      <protection/>
    </xf>
    <xf numFmtId="1" fontId="5" fillId="33" borderId="16" xfId="0" applyNumberFormat="1" applyFont="1" applyFill="1" applyBorder="1" applyAlignment="1" applyProtection="1">
      <alignment horizontal="center"/>
      <protection/>
    </xf>
    <xf numFmtId="1" fontId="6" fillId="33" borderId="15" xfId="0" applyNumberFormat="1" applyFont="1" applyFill="1" applyBorder="1" applyAlignment="1" applyProtection="1">
      <alignment horizontal="center"/>
      <protection/>
    </xf>
    <xf numFmtId="1" fontId="6" fillId="33" borderId="16" xfId="0" applyNumberFormat="1" applyFont="1" applyFill="1" applyBorder="1" applyAlignment="1" applyProtection="1">
      <alignment horizontal="center"/>
      <protection/>
    </xf>
    <xf numFmtId="1" fontId="1" fillId="35" borderId="17" xfId="0" applyNumberFormat="1" applyFont="1" applyFill="1" applyBorder="1" applyAlignment="1" applyProtection="1">
      <alignment horizontal="center"/>
      <protection/>
    </xf>
    <xf numFmtId="1" fontId="1" fillId="35" borderId="15" xfId="0" applyNumberFormat="1" applyFont="1" applyFill="1" applyBorder="1" applyAlignment="1">
      <alignment horizontal="center"/>
    </xf>
    <xf numFmtId="1" fontId="1" fillId="35" borderId="16" xfId="0" applyNumberFormat="1" applyFont="1" applyFill="1" applyBorder="1" applyAlignment="1">
      <alignment horizontal="center"/>
    </xf>
    <xf numFmtId="10" fontId="6" fillId="33" borderId="18" xfId="0" applyNumberFormat="1" applyFont="1" applyFill="1" applyBorder="1" applyAlignment="1" applyProtection="1">
      <alignment horizontal="center"/>
      <protection/>
    </xf>
    <xf numFmtId="10" fontId="6" fillId="33" borderId="19" xfId="0" applyNumberFormat="1" applyFont="1" applyFill="1" applyBorder="1" applyAlignment="1" applyProtection="1">
      <alignment horizontal="center"/>
      <protection/>
    </xf>
    <xf numFmtId="10" fontId="1" fillId="0" borderId="20" xfId="0" applyNumberFormat="1" applyFont="1" applyBorder="1" applyAlignment="1" applyProtection="1">
      <alignment horizontal="center"/>
      <protection/>
    </xf>
    <xf numFmtId="10" fontId="1" fillId="33" borderId="20" xfId="0" applyNumberFormat="1" applyFont="1" applyFill="1" applyBorder="1" applyAlignment="1" applyProtection="1">
      <alignment horizontal="center"/>
      <protection/>
    </xf>
    <xf numFmtId="10" fontId="1" fillId="0" borderId="18" xfId="0" applyNumberFormat="1" applyFont="1" applyBorder="1" applyAlignment="1" applyProtection="1">
      <alignment horizontal="center"/>
      <protection/>
    </xf>
    <xf numFmtId="10" fontId="1" fillId="33" borderId="19" xfId="0" applyNumberFormat="1" applyFont="1" applyFill="1" applyBorder="1" applyAlignment="1">
      <alignment horizontal="center"/>
    </xf>
    <xf numFmtId="0" fontId="2" fillId="33" borderId="21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/>
      <protection/>
    </xf>
    <xf numFmtId="0" fontId="2" fillId="36" borderId="0" xfId="0" applyFont="1" applyFill="1" applyAlignment="1" applyProtection="1">
      <alignment horizontal="center"/>
      <protection/>
    </xf>
    <xf numFmtId="0" fontId="2" fillId="36" borderId="0" xfId="0" applyFont="1" applyFill="1" applyAlignment="1" applyProtection="1">
      <alignment shrinkToFit="1"/>
      <protection/>
    </xf>
    <xf numFmtId="0" fontId="2" fillId="36" borderId="0" xfId="0" applyFont="1" applyFill="1" applyAlignment="1" applyProtection="1">
      <alignment/>
      <protection/>
    </xf>
    <xf numFmtId="20" fontId="2" fillId="36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36" borderId="0" xfId="0" applyFont="1" applyFill="1" applyAlignment="1" applyProtection="1">
      <alignment horizontal="center" shrinkToFit="1"/>
      <protection/>
    </xf>
    <xf numFmtId="0" fontId="2" fillId="36" borderId="0" xfId="0" applyFont="1" applyFill="1" applyAlignment="1" applyProtection="1">
      <alignment/>
      <protection/>
    </xf>
    <xf numFmtId="49" fontId="2" fillId="36" borderId="0" xfId="0" applyNumberFormat="1" applyFont="1" applyFill="1" applyAlignment="1" applyProtection="1">
      <alignment horizontal="center" wrapText="1"/>
      <protection/>
    </xf>
    <xf numFmtId="0" fontId="2" fillId="36" borderId="0" xfId="0" applyFont="1" applyFill="1" applyAlignment="1" applyProtection="1">
      <alignment horizontal="left"/>
      <protection/>
    </xf>
    <xf numFmtId="1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" fontId="1" fillId="34" borderId="24" xfId="0" applyNumberFormat="1" applyFont="1" applyFill="1" applyBorder="1" applyAlignment="1" applyProtection="1">
      <alignment horizontal="center"/>
      <protection/>
    </xf>
    <xf numFmtId="1" fontId="1" fillId="34" borderId="25" xfId="0" applyNumberFormat="1" applyFont="1" applyFill="1" applyBorder="1" applyAlignment="1" applyProtection="1">
      <alignment horizontal="center"/>
      <protection/>
    </xf>
    <xf numFmtId="1" fontId="8" fillId="33" borderId="24" xfId="0" applyNumberFormat="1" applyFont="1" applyFill="1" applyBorder="1" applyAlignment="1" applyProtection="1">
      <alignment horizontal="center"/>
      <protection/>
    </xf>
    <xf numFmtId="1" fontId="8" fillId="33" borderId="25" xfId="0" applyNumberFormat="1" applyFont="1" applyFill="1" applyBorder="1" applyAlignment="1" applyProtection="1">
      <alignment horizontal="center"/>
      <protection/>
    </xf>
    <xf numFmtId="1" fontId="2" fillId="35" borderId="25" xfId="0" applyNumberFormat="1" applyFont="1" applyFill="1" applyBorder="1" applyAlignment="1" applyProtection="1">
      <alignment horizontal="center"/>
      <protection/>
    </xf>
    <xf numFmtId="1" fontId="2" fillId="35" borderId="12" xfId="0" applyNumberFormat="1" applyFont="1" applyFill="1" applyBorder="1" applyAlignment="1" applyProtection="1">
      <alignment horizontal="center"/>
      <protection/>
    </xf>
    <xf numFmtId="1" fontId="2" fillId="33" borderId="24" xfId="0" applyNumberFormat="1" applyFont="1" applyFill="1" applyBorder="1" applyAlignment="1" applyProtection="1">
      <alignment horizontal="center"/>
      <protection/>
    </xf>
    <xf numFmtId="1" fontId="2" fillId="33" borderId="25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4" borderId="26" xfId="0" applyNumberFormat="1" applyFont="1" applyFill="1" applyBorder="1" applyAlignment="1" applyProtection="1">
      <alignment horizontal="center"/>
      <protection/>
    </xf>
    <xf numFmtId="1" fontId="1" fillId="34" borderId="27" xfId="0" applyNumberFormat="1" applyFont="1" applyFill="1" applyBorder="1" applyAlignment="1" applyProtection="1">
      <alignment horizontal="center"/>
      <protection/>
    </xf>
    <xf numFmtId="1" fontId="8" fillId="33" borderId="26" xfId="0" applyNumberFormat="1" applyFont="1" applyFill="1" applyBorder="1" applyAlignment="1" applyProtection="1">
      <alignment horizontal="center"/>
      <protection/>
    </xf>
    <xf numFmtId="1" fontId="8" fillId="33" borderId="27" xfId="0" applyNumberFormat="1" applyFont="1" applyFill="1" applyBorder="1" applyAlignment="1" applyProtection="1">
      <alignment horizontal="center"/>
      <protection/>
    </xf>
    <xf numFmtId="1" fontId="2" fillId="35" borderId="27" xfId="0" applyNumberFormat="1" applyFont="1" applyFill="1" applyBorder="1" applyAlignment="1" applyProtection="1">
      <alignment horizontal="center"/>
      <protection/>
    </xf>
    <xf numFmtId="1" fontId="2" fillId="35" borderId="23" xfId="0" applyNumberFormat="1" applyFont="1" applyFill="1" applyBorder="1" applyAlignment="1" applyProtection="1">
      <alignment horizontal="center"/>
      <protection/>
    </xf>
    <xf numFmtId="1" fontId="2" fillId="33" borderId="26" xfId="0" applyNumberFormat="1" applyFont="1" applyFill="1" applyBorder="1" applyAlignment="1" applyProtection="1">
      <alignment horizontal="center"/>
      <protection/>
    </xf>
    <xf numFmtId="1" fontId="2" fillId="33" borderId="27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0" fontId="5" fillId="33" borderId="16" xfId="0" applyNumberFormat="1" applyFont="1" applyFill="1" applyBorder="1" applyAlignment="1" applyProtection="1">
      <alignment horizontal="center"/>
      <protection/>
    </xf>
    <xf numFmtId="1" fontId="9" fillId="37" borderId="0" xfId="0" applyNumberFormat="1" applyFont="1" applyFill="1" applyAlignment="1" applyProtection="1">
      <alignment horizontal="center"/>
      <protection/>
    </xf>
    <xf numFmtId="1" fontId="6" fillId="33" borderId="28" xfId="0" applyNumberFormat="1" applyFont="1" applyFill="1" applyBorder="1" applyAlignment="1" applyProtection="1">
      <alignment horizontal="center"/>
      <protection/>
    </xf>
    <xf numFmtId="10" fontId="6" fillId="33" borderId="29" xfId="0" applyNumberFormat="1" applyFont="1" applyFill="1" applyBorder="1" applyAlignment="1" applyProtection="1">
      <alignment horizontal="center"/>
      <protection/>
    </xf>
    <xf numFmtId="1" fontId="6" fillId="33" borderId="29" xfId="0" applyNumberFormat="1" applyFont="1" applyFill="1" applyBorder="1" applyAlignment="1" applyProtection="1">
      <alignment horizontal="center"/>
      <protection/>
    </xf>
    <xf numFmtId="0" fontId="2" fillId="38" borderId="0" xfId="0" applyFont="1" applyFill="1" applyAlignment="1" applyProtection="1">
      <alignment/>
      <protection/>
    </xf>
    <xf numFmtId="1" fontId="2" fillId="38" borderId="0" xfId="0" applyNumberFormat="1" applyFont="1" applyFill="1" applyBorder="1" applyAlignment="1" applyProtection="1">
      <alignment horizontal="center"/>
      <protection/>
    </xf>
    <xf numFmtId="0" fontId="2" fillId="38" borderId="0" xfId="0" applyFont="1" applyFill="1" applyAlignment="1" applyProtection="1">
      <alignment horizontal="center"/>
      <protection/>
    </xf>
    <xf numFmtId="1" fontId="7" fillId="34" borderId="16" xfId="0" applyNumberFormat="1" applyFont="1" applyFill="1" applyBorder="1" applyAlignment="1" applyProtection="1">
      <alignment horizontal="center"/>
      <protection/>
    </xf>
    <xf numFmtId="1" fontId="3" fillId="34" borderId="30" xfId="0" applyNumberFormat="1" applyFont="1" applyFill="1" applyBorder="1" applyAlignment="1" applyProtection="1">
      <alignment horizontal="center"/>
      <protection/>
    </xf>
    <xf numFmtId="1" fontId="7" fillId="39" borderId="16" xfId="0" applyNumberFormat="1" applyFont="1" applyFill="1" applyBorder="1" applyAlignment="1" applyProtection="1">
      <alignment horizontal="center"/>
      <protection locked="0"/>
    </xf>
    <xf numFmtId="10" fontId="10" fillId="0" borderId="16" xfId="0" applyNumberFormat="1" applyFont="1" applyBorder="1" applyAlignment="1" applyProtection="1">
      <alignment horizontal="center"/>
      <protection/>
    </xf>
    <xf numFmtId="1" fontId="3" fillId="39" borderId="16" xfId="0" applyNumberFormat="1" applyFont="1" applyFill="1" applyBorder="1" applyAlignment="1" applyProtection="1">
      <alignment horizontal="center"/>
      <protection/>
    </xf>
    <xf numFmtId="10" fontId="11" fillId="0" borderId="16" xfId="0" applyNumberFormat="1" applyFont="1" applyBorder="1" applyAlignment="1" applyProtection="1">
      <alignment horizontal="center"/>
      <protection/>
    </xf>
    <xf numFmtId="1" fontId="7" fillId="33" borderId="16" xfId="0" applyNumberFormat="1" applyFont="1" applyFill="1" applyBorder="1" applyAlignment="1" applyProtection="1">
      <alignment horizontal="center"/>
      <protection locked="0"/>
    </xf>
    <xf numFmtId="10" fontId="7" fillId="33" borderId="16" xfId="0" applyNumberFormat="1" applyFont="1" applyFill="1" applyBorder="1" applyAlignment="1" applyProtection="1">
      <alignment horizontal="center"/>
      <protection/>
    </xf>
    <xf numFmtId="1" fontId="7" fillId="39" borderId="16" xfId="0" applyNumberFormat="1" applyFont="1" applyFill="1" applyBorder="1" applyAlignment="1" applyProtection="1">
      <alignment horizontal="center"/>
      <protection/>
    </xf>
    <xf numFmtId="1" fontId="3" fillId="33" borderId="28" xfId="0" applyNumberFormat="1" applyFont="1" applyFill="1" applyBorder="1" applyAlignment="1" applyProtection="1">
      <alignment horizontal="center"/>
      <protection/>
    </xf>
    <xf numFmtId="10" fontId="3" fillId="33" borderId="29" xfId="0" applyNumberFormat="1" applyFont="1" applyFill="1" applyBorder="1" applyAlignment="1" applyProtection="1">
      <alignment horizontal="center"/>
      <protection/>
    </xf>
    <xf numFmtId="1" fontId="3" fillId="33" borderId="29" xfId="0" applyNumberFormat="1" applyFont="1" applyFill="1" applyBorder="1" applyAlignment="1" applyProtection="1">
      <alignment horizontal="center"/>
      <protection/>
    </xf>
    <xf numFmtId="10" fontId="11" fillId="0" borderId="30" xfId="0" applyNumberFormat="1" applyFont="1" applyBorder="1" applyAlignment="1" applyProtection="1">
      <alignment horizontal="center"/>
      <protection/>
    </xf>
    <xf numFmtId="1" fontId="2" fillId="35" borderId="31" xfId="0" applyNumberFormat="1" applyFont="1" applyFill="1" applyBorder="1" applyAlignment="1" applyProtection="1">
      <alignment horizontal="center"/>
      <protection/>
    </xf>
    <xf numFmtId="1" fontId="2" fillId="35" borderId="32" xfId="0" applyNumberFormat="1" applyFont="1" applyFill="1" applyBorder="1" applyAlignment="1" applyProtection="1">
      <alignment horizontal="center"/>
      <protection/>
    </xf>
    <xf numFmtId="1" fontId="2" fillId="35" borderId="33" xfId="0" applyNumberFormat="1" applyFont="1" applyFill="1" applyBorder="1" applyAlignment="1" applyProtection="1">
      <alignment horizontal="center"/>
      <protection/>
    </xf>
    <xf numFmtId="1" fontId="2" fillId="34" borderId="34" xfId="0" applyNumberFormat="1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>
      <alignment horizontal="center" wrapText="1"/>
    </xf>
    <xf numFmtId="1" fontId="2" fillId="34" borderId="35" xfId="0" applyNumberFormat="1" applyFont="1" applyFill="1" applyBorder="1" applyAlignment="1" applyProtection="1">
      <alignment horizontal="center" wrapText="1"/>
      <protection/>
    </xf>
    <xf numFmtId="0" fontId="2" fillId="0" borderId="15" xfId="0" applyFont="1" applyBorder="1" applyAlignment="1">
      <alignment horizontal="center" wrapText="1"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1" fontId="2" fillId="33" borderId="13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2" fillId="33" borderId="14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 wrapText="1"/>
      <protection/>
    </xf>
    <xf numFmtId="1" fontId="2" fillId="34" borderId="36" xfId="0" applyNumberFormat="1" applyFont="1" applyFill="1" applyBorder="1" applyAlignment="1" applyProtection="1">
      <alignment horizontal="center" wrapText="1"/>
      <protection/>
    </xf>
    <xf numFmtId="0" fontId="2" fillId="0" borderId="16" xfId="0" applyFont="1" applyBorder="1" applyAlignment="1">
      <alignment horizontal="center" wrapText="1"/>
    </xf>
    <xf numFmtId="1" fontId="2" fillId="35" borderId="37" xfId="0" applyNumberFormat="1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1" fontId="2" fillId="35" borderId="39" xfId="0" applyNumberFormat="1" applyFont="1" applyFill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1" fontId="2" fillId="33" borderId="39" xfId="0" applyNumberFormat="1" applyFont="1" applyFill="1" applyBorder="1" applyAlignment="1">
      <alignment horizontal="center" wrapText="1"/>
    </xf>
    <xf numFmtId="1" fontId="2" fillId="33" borderId="37" xfId="0" applyNumberFormat="1" applyFont="1" applyFill="1" applyBorder="1" applyAlignment="1">
      <alignment horizontal="center" wrapText="1"/>
    </xf>
    <xf numFmtId="1" fontId="4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1" fontId="2" fillId="0" borderId="17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28575</xdr:rowOff>
    </xdr:from>
    <xdr:to>
      <xdr:col>1</xdr:col>
      <xdr:colOff>1838325</xdr:colOff>
      <xdr:row>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3900" y="28575"/>
          <a:ext cx="14192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Centro Elaborazione Dati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Comune di Vercelli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361950</xdr:colOff>
      <xdr:row>3</xdr:row>
      <xdr:rowOff>142875</xdr:rowOff>
    </xdr:to>
    <xdr:pic>
      <xdr:nvPicPr>
        <xdr:cNvPr id="2" name="Picture 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85725</xdr:colOff>
      <xdr:row>5</xdr:row>
      <xdr:rowOff>85725</xdr:rowOff>
    </xdr:from>
    <xdr:to>
      <xdr:col>13</xdr:col>
      <xdr:colOff>457200</xdr:colOff>
      <xdr:row>8</xdr:row>
      <xdr:rowOff>0</xdr:rowOff>
    </xdr:to>
    <xdr:pic>
      <xdr:nvPicPr>
        <xdr:cNvPr id="1" name="Picture 1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904875"/>
          <a:ext cx="371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</xdr:row>
      <xdr:rowOff>85725</xdr:rowOff>
    </xdr:from>
    <xdr:to>
      <xdr:col>7</xdr:col>
      <xdr:colOff>438150</xdr:colOff>
      <xdr:row>8</xdr:row>
      <xdr:rowOff>0</xdr:rowOff>
    </xdr:to>
    <xdr:pic>
      <xdr:nvPicPr>
        <xdr:cNvPr id="2" name="Picture 2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90487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</xdr:row>
      <xdr:rowOff>85725</xdr:rowOff>
    </xdr:from>
    <xdr:to>
      <xdr:col>1</xdr:col>
      <xdr:colOff>466725</xdr:colOff>
      <xdr:row>8</xdr:row>
      <xdr:rowOff>0</xdr:rowOff>
    </xdr:to>
    <xdr:pic>
      <xdr:nvPicPr>
        <xdr:cNvPr id="3" name="Picture 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0487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AB75"/>
  <sheetViews>
    <sheetView tabSelected="1" zoomScalePageLayoutView="0" workbookViewId="0" topLeftCell="M25">
      <selection activeCell="Y47" sqref="Y47"/>
    </sheetView>
  </sheetViews>
  <sheetFormatPr defaultColWidth="8.8515625" defaultRowHeight="12.75"/>
  <cols>
    <col min="1" max="1" width="4.57421875" style="1" customWidth="1"/>
    <col min="2" max="2" width="36.7109375" style="1" customWidth="1"/>
    <col min="3" max="3" width="24.57421875" style="1" customWidth="1"/>
    <col min="4" max="4" width="5.00390625" style="1" customWidth="1"/>
    <col min="5" max="7" width="14.7109375" style="50" customWidth="1"/>
    <col min="8" max="8" width="7.140625" style="1" customWidth="1"/>
    <col min="9" max="14" width="10.28125" style="1" customWidth="1"/>
    <col min="15" max="15" width="4.7109375" style="1" customWidth="1"/>
    <col min="16" max="21" width="10.57421875" style="1" customWidth="1"/>
    <col min="22" max="22" width="5.8515625" style="1" customWidth="1"/>
    <col min="23" max="28" width="10.28125" style="1" customWidth="1"/>
    <col min="29" max="16384" width="8.8515625" style="1" customWidth="1"/>
  </cols>
  <sheetData>
    <row r="1" ht="12.75"/>
    <row r="2" spans="5:11" ht="12.75">
      <c r="E2" s="38" t="s">
        <v>103</v>
      </c>
      <c r="F2" s="39"/>
      <c r="G2" s="39" t="s">
        <v>90</v>
      </c>
      <c r="H2" s="40" t="s">
        <v>73</v>
      </c>
      <c r="I2" s="41">
        <v>0.5</v>
      </c>
      <c r="J2" s="41">
        <v>0.7916666666666666</v>
      </c>
      <c r="K2" s="41">
        <v>0.9583333333333334</v>
      </c>
    </row>
    <row r="3" spans="2:11" ht="12.75">
      <c r="B3" s="42"/>
      <c r="C3" s="43"/>
      <c r="D3" s="44"/>
      <c r="E3" s="45">
        <v>26</v>
      </c>
      <c r="F3" s="39"/>
      <c r="G3" s="46" t="s">
        <v>74</v>
      </c>
      <c r="H3" s="40"/>
      <c r="I3" s="40"/>
      <c r="J3" s="40"/>
      <c r="K3" s="40"/>
    </row>
    <row r="4" spans="2:11" ht="13.5" customHeight="1">
      <c r="B4" s="42"/>
      <c r="C4" s="43"/>
      <c r="D4" s="43"/>
      <c r="E4" s="47" t="s">
        <v>104</v>
      </c>
      <c r="F4" s="39"/>
      <c r="G4" s="40" t="s">
        <v>75</v>
      </c>
      <c r="H4" s="40"/>
      <c r="I4" s="40"/>
      <c r="J4" s="38"/>
      <c r="K4" s="48"/>
    </row>
    <row r="5" ht="13.5" thickBot="1">
      <c r="B5" s="49"/>
    </row>
    <row r="6" spans="2:28" ht="13.5" thickBot="1">
      <c r="B6" s="49"/>
      <c r="C6" s="51">
        <f ca="1">NOW()</f>
        <v>43612.19532893519</v>
      </c>
      <c r="I6" s="92" t="str">
        <f>$E$2&amp;" del "&amp;$E$3&amp;" "&amp;$E$4&amp;" "&amp;$G$2&amp;" "&amp;$H$2&amp;" "&amp;TEXT(I2,"h.mm")</f>
        <v>Elezioni Europee del 26 Maggio 2019 Affluenze Domenica ore 12.00</v>
      </c>
      <c r="J6" s="93"/>
      <c r="K6" s="93"/>
      <c r="L6" s="93"/>
      <c r="M6" s="93"/>
      <c r="N6" s="94"/>
      <c r="O6" s="52"/>
      <c r="P6" s="92" t="str">
        <f>$E$2&amp;" del "&amp;$E$3&amp;" "&amp;$E$4&amp;" "&amp;$G$2&amp;" "&amp;$H$2&amp;" "&amp;TEXT(J2,"h.mm")</f>
        <v>Elezioni Europee del 26 Maggio 2019 Affluenze Domenica ore 19.00</v>
      </c>
      <c r="Q6" s="93"/>
      <c r="R6" s="93"/>
      <c r="S6" s="93"/>
      <c r="T6" s="93"/>
      <c r="U6" s="94"/>
      <c r="V6" s="52"/>
      <c r="W6" s="92" t="str">
        <f>$E$2&amp;" del "&amp;$E$3&amp;" "&amp;$E$4&amp;" "&amp;$G$2&amp;" "&amp;$H$2&amp;" "&amp;TEXT(K2,"h.mm")</f>
        <v>Elezioni Europee del 26 Maggio 2019 Affluenze Domenica ore 23.00</v>
      </c>
      <c r="X6" s="93"/>
      <c r="Y6" s="93"/>
      <c r="Z6" s="93"/>
      <c r="AA6" s="93"/>
      <c r="AB6" s="94"/>
    </row>
    <row r="7" spans="5:28" ht="12.75">
      <c r="E7" s="53" t="s">
        <v>0</v>
      </c>
      <c r="F7" s="54" t="s">
        <v>0</v>
      </c>
      <c r="G7" s="54" t="s">
        <v>0</v>
      </c>
      <c r="I7" s="55" t="s">
        <v>70</v>
      </c>
      <c r="J7" s="56" t="s">
        <v>71</v>
      </c>
      <c r="K7" s="56" t="s">
        <v>70</v>
      </c>
      <c r="L7" s="56" t="s">
        <v>71</v>
      </c>
      <c r="M7" s="57" t="s">
        <v>70</v>
      </c>
      <c r="N7" s="58" t="s">
        <v>71</v>
      </c>
      <c r="O7" s="52"/>
      <c r="P7" s="55" t="s">
        <v>70</v>
      </c>
      <c r="Q7" s="56" t="s">
        <v>71</v>
      </c>
      <c r="R7" s="56" t="s">
        <v>70</v>
      </c>
      <c r="S7" s="56" t="s">
        <v>71</v>
      </c>
      <c r="T7" s="57" t="s">
        <v>70</v>
      </c>
      <c r="U7" s="58" t="s">
        <v>71</v>
      </c>
      <c r="V7" s="52"/>
      <c r="W7" s="59" t="s">
        <v>70</v>
      </c>
      <c r="X7" s="60" t="s">
        <v>71</v>
      </c>
      <c r="Y7" s="60" t="s">
        <v>70</v>
      </c>
      <c r="Z7" s="60" t="s">
        <v>71</v>
      </c>
      <c r="AA7" s="57" t="s">
        <v>70</v>
      </c>
      <c r="AB7" s="58" t="s">
        <v>71</v>
      </c>
    </row>
    <row r="8" spans="1:28" ht="13.5" thickBot="1">
      <c r="A8" s="61" t="s">
        <v>1</v>
      </c>
      <c r="B8" s="61" t="s">
        <v>2</v>
      </c>
      <c r="C8" s="61" t="s">
        <v>3</v>
      </c>
      <c r="D8" s="61" t="s">
        <v>4</v>
      </c>
      <c r="E8" s="62" t="s">
        <v>5</v>
      </c>
      <c r="F8" s="63" t="s">
        <v>82</v>
      </c>
      <c r="G8" s="63" t="s">
        <v>6</v>
      </c>
      <c r="H8" s="61" t="s">
        <v>1</v>
      </c>
      <c r="I8" s="64" t="s">
        <v>5</v>
      </c>
      <c r="J8" s="65" t="s">
        <v>5</v>
      </c>
      <c r="K8" s="65" t="s">
        <v>82</v>
      </c>
      <c r="L8" s="65" t="s">
        <v>82</v>
      </c>
      <c r="M8" s="66" t="s">
        <v>6</v>
      </c>
      <c r="N8" s="67" t="s">
        <v>6</v>
      </c>
      <c r="O8" s="61" t="s">
        <v>1</v>
      </c>
      <c r="P8" s="64" t="s">
        <v>5</v>
      </c>
      <c r="Q8" s="65" t="s">
        <v>5</v>
      </c>
      <c r="R8" s="65" t="s">
        <v>82</v>
      </c>
      <c r="S8" s="65" t="s">
        <v>82</v>
      </c>
      <c r="T8" s="66" t="s">
        <v>6</v>
      </c>
      <c r="U8" s="67" t="s">
        <v>6</v>
      </c>
      <c r="V8" s="61" t="s">
        <v>1</v>
      </c>
      <c r="W8" s="68" t="s">
        <v>5</v>
      </c>
      <c r="X8" s="69" t="s">
        <v>5</v>
      </c>
      <c r="Y8" s="69" t="s">
        <v>82</v>
      </c>
      <c r="Z8" s="69" t="s">
        <v>82</v>
      </c>
      <c r="AA8" s="66" t="s">
        <v>6</v>
      </c>
      <c r="AB8" s="67" t="s">
        <v>6</v>
      </c>
    </row>
    <row r="9" spans="1:28" ht="15.75">
      <c r="A9" s="52">
        <v>1</v>
      </c>
      <c r="B9" s="52" t="s">
        <v>91</v>
      </c>
      <c r="C9" s="70" t="s">
        <v>7</v>
      </c>
      <c r="D9" s="52">
        <v>3</v>
      </c>
      <c r="E9" s="79">
        <v>528</v>
      </c>
      <c r="F9" s="79">
        <v>545</v>
      </c>
      <c r="G9" s="79">
        <f aca="true" t="shared" si="0" ref="G9:G57">SUM(E9:F9)</f>
        <v>1073</v>
      </c>
      <c r="H9" s="52">
        <v>1</v>
      </c>
      <c r="I9" s="23">
        <v>0</v>
      </c>
      <c r="J9" s="71">
        <f aca="true" t="shared" si="1" ref="J9:J40">(I9/E9)</f>
        <v>0</v>
      </c>
      <c r="K9" s="23">
        <v>0</v>
      </c>
      <c r="L9" s="71">
        <f aca="true" t="shared" si="2" ref="L9:L41">(K9/F9)</f>
        <v>0</v>
      </c>
      <c r="M9" s="81">
        <v>216</v>
      </c>
      <c r="N9" s="82">
        <f aca="true" t="shared" si="3" ref="N9:N40">(M9/G9)</f>
        <v>0.20130475302889095</v>
      </c>
      <c r="O9" s="52">
        <v>1</v>
      </c>
      <c r="P9" s="23"/>
      <c r="Q9" s="71" t="e">
        <f aca="true" t="shared" si="4" ref="Q9:Q40">(P9/L9)</f>
        <v>#DIV/0!</v>
      </c>
      <c r="R9" s="23"/>
      <c r="S9" s="71">
        <f aca="true" t="shared" si="5" ref="S9:S58">(R9/M9)</f>
        <v>0</v>
      </c>
      <c r="T9" s="81">
        <v>504</v>
      </c>
      <c r="U9" s="82">
        <f>(T9/G9)</f>
        <v>0.46971109040074555</v>
      </c>
      <c r="V9" s="52">
        <v>1</v>
      </c>
      <c r="W9" s="85">
        <v>289</v>
      </c>
      <c r="X9" s="86">
        <f>(W9/E9)</f>
        <v>0.5473484848484849</v>
      </c>
      <c r="Y9" s="85">
        <v>310</v>
      </c>
      <c r="Z9" s="86">
        <f aca="true" t="shared" si="6" ref="Z9:Z56">(Y9/F9)</f>
        <v>0.5688073394495413</v>
      </c>
      <c r="AA9" s="87">
        <f aca="true" t="shared" si="7" ref="AA9:AA56">W9+Y9</f>
        <v>599</v>
      </c>
      <c r="AB9" s="82">
        <f>(AA9/G9)</f>
        <v>0.5582479030754893</v>
      </c>
    </row>
    <row r="10" spans="1:28" ht="15.75">
      <c r="A10" s="52">
        <v>2</v>
      </c>
      <c r="B10" s="52" t="s">
        <v>91</v>
      </c>
      <c r="C10" s="70" t="s">
        <v>7</v>
      </c>
      <c r="D10" s="52">
        <v>3</v>
      </c>
      <c r="E10" s="79">
        <v>308</v>
      </c>
      <c r="F10" s="79">
        <v>451</v>
      </c>
      <c r="G10" s="79">
        <f t="shared" si="0"/>
        <v>759</v>
      </c>
      <c r="H10" s="52">
        <v>2</v>
      </c>
      <c r="I10" s="23">
        <v>0</v>
      </c>
      <c r="J10" s="71">
        <f t="shared" si="1"/>
        <v>0</v>
      </c>
      <c r="K10" s="23">
        <v>0</v>
      </c>
      <c r="L10" s="71">
        <f t="shared" si="2"/>
        <v>0</v>
      </c>
      <c r="M10" s="81">
        <v>162</v>
      </c>
      <c r="N10" s="82">
        <f t="shared" si="3"/>
        <v>0.2134387351778656</v>
      </c>
      <c r="O10" s="52">
        <v>2</v>
      </c>
      <c r="P10" s="23"/>
      <c r="Q10" s="71" t="e">
        <f t="shared" si="4"/>
        <v>#DIV/0!</v>
      </c>
      <c r="R10" s="23"/>
      <c r="S10" s="71">
        <f t="shared" si="5"/>
        <v>0</v>
      </c>
      <c r="T10" s="81">
        <v>354</v>
      </c>
      <c r="U10" s="82">
        <f>(T10/G10)</f>
        <v>0.466403162055336</v>
      </c>
      <c r="V10" s="52">
        <v>2</v>
      </c>
      <c r="W10" s="85">
        <v>209</v>
      </c>
      <c r="X10" s="86">
        <f aca="true" t="shared" si="8" ref="X10:X57">(W10/E10)</f>
        <v>0.6785714285714286</v>
      </c>
      <c r="Y10" s="85">
        <v>242</v>
      </c>
      <c r="Z10" s="86">
        <f t="shared" si="6"/>
        <v>0.5365853658536586</v>
      </c>
      <c r="AA10" s="87">
        <f t="shared" si="7"/>
        <v>451</v>
      </c>
      <c r="AB10" s="82">
        <f aca="true" t="shared" si="9" ref="AB10:AB58">(AA10/G10)</f>
        <v>0.5942028985507246</v>
      </c>
    </row>
    <row r="11" spans="1:28" ht="15.75">
      <c r="A11" s="52">
        <v>3</v>
      </c>
      <c r="B11" s="52" t="s">
        <v>92</v>
      </c>
      <c r="C11" s="52" t="s">
        <v>11</v>
      </c>
      <c r="D11" s="52">
        <v>4</v>
      </c>
      <c r="E11" s="79">
        <v>395</v>
      </c>
      <c r="F11" s="79">
        <v>405</v>
      </c>
      <c r="G11" s="79">
        <f t="shared" si="0"/>
        <v>800</v>
      </c>
      <c r="H11" s="52">
        <v>3</v>
      </c>
      <c r="I11" s="23">
        <v>0</v>
      </c>
      <c r="J11" s="71">
        <f t="shared" si="1"/>
        <v>0</v>
      </c>
      <c r="K11" s="23">
        <v>0</v>
      </c>
      <c r="L11" s="71">
        <f t="shared" si="2"/>
        <v>0</v>
      </c>
      <c r="M11" s="81">
        <v>166</v>
      </c>
      <c r="N11" s="82">
        <f t="shared" si="3"/>
        <v>0.2075</v>
      </c>
      <c r="O11" s="52">
        <v>3</v>
      </c>
      <c r="P11" s="23"/>
      <c r="Q11" s="71" t="e">
        <f t="shared" si="4"/>
        <v>#DIV/0!</v>
      </c>
      <c r="R11" s="23"/>
      <c r="S11" s="71">
        <f t="shared" si="5"/>
        <v>0</v>
      </c>
      <c r="T11" s="81">
        <v>333</v>
      </c>
      <c r="U11" s="82">
        <f aca="true" t="shared" si="10" ref="U11:U58">(T11/G11)</f>
        <v>0.41625</v>
      </c>
      <c r="V11" s="52">
        <v>3</v>
      </c>
      <c r="W11" s="85">
        <v>179</v>
      </c>
      <c r="X11" s="86">
        <f t="shared" si="8"/>
        <v>0.4531645569620253</v>
      </c>
      <c r="Y11" s="85">
        <v>215</v>
      </c>
      <c r="Z11" s="86">
        <f t="shared" si="6"/>
        <v>0.5308641975308642</v>
      </c>
      <c r="AA11" s="87">
        <f t="shared" si="7"/>
        <v>394</v>
      </c>
      <c r="AB11" s="82">
        <f t="shared" si="9"/>
        <v>0.4925</v>
      </c>
    </row>
    <row r="12" spans="1:28" ht="15.75">
      <c r="A12" s="52">
        <v>4</v>
      </c>
      <c r="B12" s="52" t="s">
        <v>9</v>
      </c>
      <c r="C12" s="52" t="s">
        <v>10</v>
      </c>
      <c r="D12" s="52">
        <v>48</v>
      </c>
      <c r="E12" s="79">
        <v>342</v>
      </c>
      <c r="F12" s="79">
        <v>410</v>
      </c>
      <c r="G12" s="79">
        <f t="shared" si="0"/>
        <v>752</v>
      </c>
      <c r="H12" s="52">
        <v>4</v>
      </c>
      <c r="I12" s="23">
        <v>0</v>
      </c>
      <c r="J12" s="71">
        <f t="shared" si="1"/>
        <v>0</v>
      </c>
      <c r="K12" s="23">
        <v>0</v>
      </c>
      <c r="L12" s="71">
        <f t="shared" si="2"/>
        <v>0</v>
      </c>
      <c r="M12" s="81">
        <v>170</v>
      </c>
      <c r="N12" s="82">
        <f t="shared" si="3"/>
        <v>0.22606382978723405</v>
      </c>
      <c r="O12" s="52">
        <v>4</v>
      </c>
      <c r="P12" s="23"/>
      <c r="Q12" s="71" t="e">
        <f t="shared" si="4"/>
        <v>#DIV/0!</v>
      </c>
      <c r="R12" s="23"/>
      <c r="S12" s="71">
        <f t="shared" si="5"/>
        <v>0</v>
      </c>
      <c r="T12" s="81">
        <v>435</v>
      </c>
      <c r="U12" s="82">
        <f t="shared" si="10"/>
        <v>0.5784574468085106</v>
      </c>
      <c r="V12" s="52">
        <v>4</v>
      </c>
      <c r="W12" s="85">
        <v>234</v>
      </c>
      <c r="X12" s="86">
        <f t="shared" si="8"/>
        <v>0.6842105263157895</v>
      </c>
      <c r="Y12" s="85">
        <v>278</v>
      </c>
      <c r="Z12" s="86">
        <f t="shared" si="6"/>
        <v>0.6780487804878049</v>
      </c>
      <c r="AA12" s="87">
        <f t="shared" si="7"/>
        <v>512</v>
      </c>
      <c r="AB12" s="82">
        <f t="shared" si="9"/>
        <v>0.6808510638297872</v>
      </c>
    </row>
    <row r="13" spans="1:28" ht="15.75">
      <c r="A13" s="52">
        <v>5</v>
      </c>
      <c r="B13" s="52" t="s">
        <v>9</v>
      </c>
      <c r="C13" s="52" t="s">
        <v>10</v>
      </c>
      <c r="D13" s="52">
        <v>48</v>
      </c>
      <c r="E13" s="79">
        <v>326</v>
      </c>
      <c r="F13" s="79">
        <v>351</v>
      </c>
      <c r="G13" s="79">
        <f t="shared" si="0"/>
        <v>677</v>
      </c>
      <c r="H13" s="52">
        <v>5</v>
      </c>
      <c r="I13" s="23">
        <v>0</v>
      </c>
      <c r="J13" s="71">
        <f t="shared" si="1"/>
        <v>0</v>
      </c>
      <c r="K13" s="23">
        <v>0</v>
      </c>
      <c r="L13" s="71">
        <f t="shared" si="2"/>
        <v>0</v>
      </c>
      <c r="M13" s="81">
        <v>169</v>
      </c>
      <c r="N13" s="82">
        <f t="shared" si="3"/>
        <v>0.24963072378138848</v>
      </c>
      <c r="O13" s="52">
        <v>5</v>
      </c>
      <c r="P13" s="23"/>
      <c r="Q13" s="71" t="e">
        <f t="shared" si="4"/>
        <v>#DIV/0!</v>
      </c>
      <c r="R13" s="23"/>
      <c r="S13" s="71">
        <f t="shared" si="5"/>
        <v>0</v>
      </c>
      <c r="T13" s="81">
        <v>349</v>
      </c>
      <c r="U13" s="82">
        <f t="shared" si="10"/>
        <v>0.5155096011816839</v>
      </c>
      <c r="V13" s="52">
        <v>5</v>
      </c>
      <c r="W13" s="85">
        <v>211</v>
      </c>
      <c r="X13" s="86">
        <f t="shared" si="8"/>
        <v>0.647239263803681</v>
      </c>
      <c r="Y13" s="85">
        <v>205</v>
      </c>
      <c r="Z13" s="86">
        <f t="shared" si="6"/>
        <v>0.584045584045584</v>
      </c>
      <c r="AA13" s="87">
        <f t="shared" si="7"/>
        <v>416</v>
      </c>
      <c r="AB13" s="82">
        <f t="shared" si="9"/>
        <v>0.6144756277695717</v>
      </c>
    </row>
    <row r="14" spans="1:28" ht="15.75">
      <c r="A14" s="52">
        <v>6</v>
      </c>
      <c r="B14" s="52" t="s">
        <v>9</v>
      </c>
      <c r="C14" s="52" t="s">
        <v>10</v>
      </c>
      <c r="D14" s="52">
        <v>48</v>
      </c>
      <c r="E14" s="79">
        <v>367</v>
      </c>
      <c r="F14" s="79">
        <v>393</v>
      </c>
      <c r="G14" s="79">
        <f t="shared" si="0"/>
        <v>760</v>
      </c>
      <c r="H14" s="52">
        <v>6</v>
      </c>
      <c r="I14" s="23">
        <v>0</v>
      </c>
      <c r="J14" s="71">
        <f t="shared" si="1"/>
        <v>0</v>
      </c>
      <c r="K14" s="23">
        <v>0</v>
      </c>
      <c r="L14" s="71">
        <f t="shared" si="2"/>
        <v>0</v>
      </c>
      <c r="M14" s="81">
        <v>172</v>
      </c>
      <c r="N14" s="82">
        <f t="shared" si="3"/>
        <v>0.22631578947368422</v>
      </c>
      <c r="O14" s="52">
        <v>6</v>
      </c>
      <c r="P14" s="23"/>
      <c r="Q14" s="71" t="e">
        <f t="shared" si="4"/>
        <v>#DIV/0!</v>
      </c>
      <c r="R14" s="23"/>
      <c r="S14" s="71">
        <f t="shared" si="5"/>
        <v>0</v>
      </c>
      <c r="T14" s="81">
        <v>429</v>
      </c>
      <c r="U14" s="82">
        <f t="shared" si="10"/>
        <v>0.5644736842105263</v>
      </c>
      <c r="V14" s="52">
        <v>6</v>
      </c>
      <c r="W14" s="85">
        <v>277</v>
      </c>
      <c r="X14" s="86">
        <f t="shared" si="8"/>
        <v>0.7547683923705722</v>
      </c>
      <c r="Y14" s="85">
        <v>262</v>
      </c>
      <c r="Z14" s="86">
        <f t="shared" si="6"/>
        <v>0.6666666666666666</v>
      </c>
      <c r="AA14" s="87">
        <f t="shared" si="7"/>
        <v>539</v>
      </c>
      <c r="AB14" s="82">
        <f t="shared" si="9"/>
        <v>0.7092105263157895</v>
      </c>
    </row>
    <row r="15" spans="1:28" ht="15.75">
      <c r="A15" s="52">
        <v>7</v>
      </c>
      <c r="B15" s="52" t="s">
        <v>9</v>
      </c>
      <c r="C15" s="52" t="s">
        <v>10</v>
      </c>
      <c r="D15" s="52">
        <v>48</v>
      </c>
      <c r="E15" s="79">
        <v>267</v>
      </c>
      <c r="F15" s="79">
        <v>289</v>
      </c>
      <c r="G15" s="79">
        <f t="shared" si="0"/>
        <v>556</v>
      </c>
      <c r="H15" s="52">
        <v>7</v>
      </c>
      <c r="I15" s="23">
        <v>0</v>
      </c>
      <c r="J15" s="71">
        <f t="shared" si="1"/>
        <v>0</v>
      </c>
      <c r="K15" s="23">
        <v>0</v>
      </c>
      <c r="L15" s="71">
        <f t="shared" si="2"/>
        <v>0</v>
      </c>
      <c r="M15" s="81">
        <v>137</v>
      </c>
      <c r="N15" s="82">
        <f t="shared" si="3"/>
        <v>0.24640287769784172</v>
      </c>
      <c r="O15" s="52">
        <v>7</v>
      </c>
      <c r="P15" s="23"/>
      <c r="Q15" s="71" t="e">
        <f t="shared" si="4"/>
        <v>#DIV/0!</v>
      </c>
      <c r="R15" s="23"/>
      <c r="S15" s="71">
        <f t="shared" si="5"/>
        <v>0</v>
      </c>
      <c r="T15" s="81">
        <v>310</v>
      </c>
      <c r="U15" s="82">
        <f t="shared" si="10"/>
        <v>0.5575539568345323</v>
      </c>
      <c r="V15" s="52">
        <v>7</v>
      </c>
      <c r="W15" s="85">
        <v>181</v>
      </c>
      <c r="X15" s="86">
        <f t="shared" si="8"/>
        <v>0.6779026217228464</v>
      </c>
      <c r="Y15" s="85">
        <v>179</v>
      </c>
      <c r="Z15" s="86">
        <f t="shared" si="6"/>
        <v>0.6193771626297578</v>
      </c>
      <c r="AA15" s="87">
        <f t="shared" si="7"/>
        <v>360</v>
      </c>
      <c r="AB15" s="82">
        <f t="shared" si="9"/>
        <v>0.6474820143884892</v>
      </c>
    </row>
    <row r="16" spans="1:28" ht="15.75">
      <c r="A16" s="52">
        <v>8</v>
      </c>
      <c r="B16" s="52" t="s">
        <v>92</v>
      </c>
      <c r="C16" s="52" t="s">
        <v>11</v>
      </c>
      <c r="D16" s="52">
        <v>4</v>
      </c>
      <c r="E16" s="79">
        <v>364</v>
      </c>
      <c r="F16" s="79">
        <v>394</v>
      </c>
      <c r="G16" s="79">
        <f t="shared" si="0"/>
        <v>758</v>
      </c>
      <c r="H16" s="52">
        <v>8</v>
      </c>
      <c r="I16" s="23">
        <v>0</v>
      </c>
      <c r="J16" s="71">
        <f t="shared" si="1"/>
        <v>0</v>
      </c>
      <c r="K16" s="23">
        <v>0</v>
      </c>
      <c r="L16" s="71">
        <f t="shared" si="2"/>
        <v>0</v>
      </c>
      <c r="M16" s="81">
        <v>185</v>
      </c>
      <c r="N16" s="82">
        <f t="shared" si="3"/>
        <v>0.24406332453825857</v>
      </c>
      <c r="O16" s="52">
        <v>8</v>
      </c>
      <c r="P16" s="23"/>
      <c r="Q16" s="71" t="e">
        <f t="shared" si="4"/>
        <v>#DIV/0!</v>
      </c>
      <c r="R16" s="23"/>
      <c r="S16" s="71">
        <f t="shared" si="5"/>
        <v>0</v>
      </c>
      <c r="T16" s="81">
        <v>429</v>
      </c>
      <c r="U16" s="82">
        <f t="shared" si="10"/>
        <v>0.5659630606860159</v>
      </c>
      <c r="V16" s="52">
        <v>8</v>
      </c>
      <c r="W16" s="85">
        <v>247</v>
      </c>
      <c r="X16" s="86">
        <f t="shared" si="8"/>
        <v>0.6785714285714286</v>
      </c>
      <c r="Y16" s="85">
        <v>276</v>
      </c>
      <c r="Z16" s="86">
        <f t="shared" si="6"/>
        <v>0.700507614213198</v>
      </c>
      <c r="AA16" s="87">
        <f t="shared" si="7"/>
        <v>523</v>
      </c>
      <c r="AB16" s="82">
        <f t="shared" si="9"/>
        <v>0.6899736147757256</v>
      </c>
    </row>
    <row r="17" spans="1:28" ht="15.75">
      <c r="A17" s="52">
        <v>9</v>
      </c>
      <c r="B17" s="52" t="s">
        <v>12</v>
      </c>
      <c r="C17" s="52" t="s">
        <v>13</v>
      </c>
      <c r="D17" s="52">
        <v>7</v>
      </c>
      <c r="E17" s="79">
        <v>470</v>
      </c>
      <c r="F17" s="79">
        <v>516</v>
      </c>
      <c r="G17" s="79">
        <f t="shared" si="0"/>
        <v>986</v>
      </c>
      <c r="H17" s="52">
        <v>9</v>
      </c>
      <c r="I17" s="23">
        <v>0</v>
      </c>
      <c r="J17" s="71">
        <f t="shared" si="1"/>
        <v>0</v>
      </c>
      <c r="K17" s="23">
        <v>0</v>
      </c>
      <c r="L17" s="71">
        <f t="shared" si="2"/>
        <v>0</v>
      </c>
      <c r="M17" s="81">
        <v>245</v>
      </c>
      <c r="N17" s="82">
        <f t="shared" si="3"/>
        <v>0.2484787018255578</v>
      </c>
      <c r="O17" s="52">
        <v>9</v>
      </c>
      <c r="P17" s="23"/>
      <c r="Q17" s="71" t="e">
        <f t="shared" si="4"/>
        <v>#DIV/0!</v>
      </c>
      <c r="R17" s="23"/>
      <c r="S17" s="71">
        <f t="shared" si="5"/>
        <v>0</v>
      </c>
      <c r="T17" s="81">
        <v>509</v>
      </c>
      <c r="U17" s="82">
        <f t="shared" si="10"/>
        <v>0.5162271805273834</v>
      </c>
      <c r="V17" s="52">
        <v>9</v>
      </c>
      <c r="W17" s="85">
        <v>296</v>
      </c>
      <c r="X17" s="86">
        <f t="shared" si="8"/>
        <v>0.6297872340425532</v>
      </c>
      <c r="Y17" s="85">
        <v>318</v>
      </c>
      <c r="Z17" s="86">
        <f t="shared" si="6"/>
        <v>0.6162790697674418</v>
      </c>
      <c r="AA17" s="87">
        <f t="shared" si="7"/>
        <v>614</v>
      </c>
      <c r="AB17" s="82">
        <f t="shared" si="9"/>
        <v>0.6227180527383367</v>
      </c>
    </row>
    <row r="18" spans="1:28" ht="15.75">
      <c r="A18" s="52" t="s">
        <v>14</v>
      </c>
      <c r="B18" s="52" t="s">
        <v>15</v>
      </c>
      <c r="C18" s="52" t="s">
        <v>16</v>
      </c>
      <c r="D18" s="52">
        <v>17</v>
      </c>
      <c r="E18" s="79">
        <v>387</v>
      </c>
      <c r="F18" s="79">
        <v>438</v>
      </c>
      <c r="G18" s="79">
        <f t="shared" si="0"/>
        <v>825</v>
      </c>
      <c r="H18" s="52" t="s">
        <v>14</v>
      </c>
      <c r="I18" s="23">
        <v>0</v>
      </c>
      <c r="J18" s="71">
        <f t="shared" si="1"/>
        <v>0</v>
      </c>
      <c r="K18" s="23">
        <v>0</v>
      </c>
      <c r="L18" s="71">
        <f t="shared" si="2"/>
        <v>0</v>
      </c>
      <c r="M18" s="81">
        <v>229</v>
      </c>
      <c r="N18" s="82">
        <f t="shared" si="3"/>
        <v>0.2775757575757576</v>
      </c>
      <c r="O18" s="52" t="s">
        <v>14</v>
      </c>
      <c r="P18" s="23"/>
      <c r="Q18" s="71" t="e">
        <f t="shared" si="4"/>
        <v>#DIV/0!</v>
      </c>
      <c r="R18" s="23"/>
      <c r="S18" s="71">
        <f t="shared" si="5"/>
        <v>0</v>
      </c>
      <c r="T18" s="81">
        <v>523</v>
      </c>
      <c r="U18" s="82">
        <f t="shared" si="10"/>
        <v>0.6339393939393939</v>
      </c>
      <c r="V18" s="52" t="s">
        <v>14</v>
      </c>
      <c r="W18" s="85">
        <v>301</v>
      </c>
      <c r="X18" s="86">
        <f t="shared" si="8"/>
        <v>0.7777777777777778</v>
      </c>
      <c r="Y18" s="85">
        <v>312</v>
      </c>
      <c r="Z18" s="86">
        <f t="shared" si="6"/>
        <v>0.7123287671232876</v>
      </c>
      <c r="AA18" s="87">
        <f t="shared" si="7"/>
        <v>613</v>
      </c>
      <c r="AB18" s="82">
        <f t="shared" si="9"/>
        <v>0.743030303030303</v>
      </c>
    </row>
    <row r="19" spans="1:28" ht="15.75">
      <c r="A19" s="52" t="s">
        <v>17</v>
      </c>
      <c r="B19" s="52" t="s">
        <v>15</v>
      </c>
      <c r="C19" s="52" t="s">
        <v>16</v>
      </c>
      <c r="D19" s="52">
        <v>17</v>
      </c>
      <c r="E19" s="79">
        <v>361</v>
      </c>
      <c r="F19" s="79">
        <v>425</v>
      </c>
      <c r="G19" s="79">
        <f t="shared" si="0"/>
        <v>786</v>
      </c>
      <c r="H19" s="52" t="s">
        <v>17</v>
      </c>
      <c r="I19" s="23">
        <v>0</v>
      </c>
      <c r="J19" s="71">
        <f t="shared" si="1"/>
        <v>0</v>
      </c>
      <c r="K19" s="23">
        <v>0</v>
      </c>
      <c r="L19" s="71">
        <f t="shared" si="2"/>
        <v>0</v>
      </c>
      <c r="M19" s="81">
        <v>203</v>
      </c>
      <c r="N19" s="82">
        <f t="shared" si="3"/>
        <v>0.2582697201017812</v>
      </c>
      <c r="O19" s="52" t="s">
        <v>17</v>
      </c>
      <c r="P19" s="23"/>
      <c r="Q19" s="71" t="e">
        <f t="shared" si="4"/>
        <v>#DIV/0!</v>
      </c>
      <c r="R19" s="23"/>
      <c r="S19" s="71">
        <f t="shared" si="5"/>
        <v>0</v>
      </c>
      <c r="T19" s="81">
        <v>445</v>
      </c>
      <c r="U19" s="82">
        <f t="shared" si="10"/>
        <v>0.5661577608142494</v>
      </c>
      <c r="V19" s="52" t="s">
        <v>17</v>
      </c>
      <c r="W19" s="85">
        <v>249</v>
      </c>
      <c r="X19" s="86">
        <f t="shared" si="8"/>
        <v>0.6897506925207756</v>
      </c>
      <c r="Y19" s="85">
        <v>300</v>
      </c>
      <c r="Z19" s="86">
        <f t="shared" si="6"/>
        <v>0.7058823529411765</v>
      </c>
      <c r="AA19" s="87">
        <f t="shared" si="7"/>
        <v>549</v>
      </c>
      <c r="AB19" s="82">
        <f t="shared" si="9"/>
        <v>0.6984732824427481</v>
      </c>
    </row>
    <row r="20" spans="1:28" ht="15.75">
      <c r="A20" s="52" t="s">
        <v>18</v>
      </c>
      <c r="B20" s="52" t="s">
        <v>15</v>
      </c>
      <c r="C20" s="52" t="s">
        <v>16</v>
      </c>
      <c r="D20" s="52">
        <v>17</v>
      </c>
      <c r="E20" s="79">
        <v>365</v>
      </c>
      <c r="F20" s="79">
        <v>447</v>
      </c>
      <c r="G20" s="79">
        <f t="shared" si="0"/>
        <v>812</v>
      </c>
      <c r="H20" s="52" t="s">
        <v>18</v>
      </c>
      <c r="I20" s="23"/>
      <c r="J20" s="71">
        <f t="shared" si="1"/>
        <v>0</v>
      </c>
      <c r="K20" s="23">
        <v>0</v>
      </c>
      <c r="L20" s="71">
        <f t="shared" si="2"/>
        <v>0</v>
      </c>
      <c r="M20" s="81">
        <v>185</v>
      </c>
      <c r="N20" s="82">
        <f t="shared" si="3"/>
        <v>0.22783251231527094</v>
      </c>
      <c r="O20" s="52" t="s">
        <v>18</v>
      </c>
      <c r="P20" s="23"/>
      <c r="Q20" s="71" t="e">
        <f t="shared" si="4"/>
        <v>#DIV/0!</v>
      </c>
      <c r="R20" s="23"/>
      <c r="S20" s="71">
        <f t="shared" si="5"/>
        <v>0</v>
      </c>
      <c r="T20" s="81">
        <v>409</v>
      </c>
      <c r="U20" s="82">
        <f t="shared" si="10"/>
        <v>0.5036945812807881</v>
      </c>
      <c r="V20" s="52" t="s">
        <v>18</v>
      </c>
      <c r="W20" s="85">
        <v>233</v>
      </c>
      <c r="X20" s="86">
        <f t="shared" si="8"/>
        <v>0.6383561643835617</v>
      </c>
      <c r="Y20" s="85">
        <v>275</v>
      </c>
      <c r="Z20" s="86">
        <f t="shared" si="6"/>
        <v>0.6152125279642058</v>
      </c>
      <c r="AA20" s="87">
        <f t="shared" si="7"/>
        <v>508</v>
      </c>
      <c r="AB20" s="82">
        <f t="shared" si="9"/>
        <v>0.625615763546798</v>
      </c>
    </row>
    <row r="21" spans="1:28" ht="15.75">
      <c r="A21" s="52" t="s">
        <v>19</v>
      </c>
      <c r="B21" s="52" t="s">
        <v>93</v>
      </c>
      <c r="C21" s="52" t="s">
        <v>20</v>
      </c>
      <c r="D21" s="52">
        <v>6</v>
      </c>
      <c r="E21" s="79">
        <v>367</v>
      </c>
      <c r="F21" s="79">
        <v>433</v>
      </c>
      <c r="G21" s="79">
        <f t="shared" si="0"/>
        <v>800</v>
      </c>
      <c r="H21" s="52" t="s">
        <v>19</v>
      </c>
      <c r="I21" s="23"/>
      <c r="J21" s="71">
        <f t="shared" si="1"/>
        <v>0</v>
      </c>
      <c r="K21" s="23">
        <v>0</v>
      </c>
      <c r="L21" s="71">
        <f t="shared" si="2"/>
        <v>0</v>
      </c>
      <c r="M21" s="81">
        <v>186</v>
      </c>
      <c r="N21" s="82">
        <f t="shared" si="3"/>
        <v>0.2325</v>
      </c>
      <c r="O21" s="52" t="s">
        <v>19</v>
      </c>
      <c r="P21" s="23"/>
      <c r="Q21" s="71" t="e">
        <f t="shared" si="4"/>
        <v>#DIV/0!</v>
      </c>
      <c r="R21" s="23"/>
      <c r="S21" s="71">
        <f t="shared" si="5"/>
        <v>0</v>
      </c>
      <c r="T21" s="81">
        <v>452</v>
      </c>
      <c r="U21" s="82">
        <f t="shared" si="10"/>
        <v>0.565</v>
      </c>
      <c r="V21" s="52" t="s">
        <v>19</v>
      </c>
      <c r="W21" s="85">
        <v>259</v>
      </c>
      <c r="X21" s="86">
        <f t="shared" si="8"/>
        <v>0.7057220708446866</v>
      </c>
      <c r="Y21" s="85">
        <v>282</v>
      </c>
      <c r="Z21" s="86">
        <f t="shared" si="6"/>
        <v>0.651270207852194</v>
      </c>
      <c r="AA21" s="87">
        <f t="shared" si="7"/>
        <v>541</v>
      </c>
      <c r="AB21" s="82">
        <f t="shared" si="9"/>
        <v>0.67625</v>
      </c>
    </row>
    <row r="22" spans="1:28" ht="15.75">
      <c r="A22" s="52" t="s">
        <v>21</v>
      </c>
      <c r="B22" s="52" t="s">
        <v>93</v>
      </c>
      <c r="C22" s="52" t="s">
        <v>20</v>
      </c>
      <c r="D22" s="52" t="s">
        <v>22</v>
      </c>
      <c r="E22" s="79">
        <v>368</v>
      </c>
      <c r="F22" s="79">
        <v>446</v>
      </c>
      <c r="G22" s="79">
        <f t="shared" si="0"/>
        <v>814</v>
      </c>
      <c r="H22" s="52" t="s">
        <v>21</v>
      </c>
      <c r="I22" s="23"/>
      <c r="J22" s="71">
        <f t="shared" si="1"/>
        <v>0</v>
      </c>
      <c r="K22" s="23">
        <v>0</v>
      </c>
      <c r="L22" s="71">
        <f t="shared" si="2"/>
        <v>0</v>
      </c>
      <c r="M22" s="81">
        <v>195</v>
      </c>
      <c r="N22" s="82">
        <f t="shared" si="3"/>
        <v>0.23955773955773957</v>
      </c>
      <c r="O22" s="52" t="s">
        <v>21</v>
      </c>
      <c r="P22" s="23"/>
      <c r="Q22" s="71" t="e">
        <f t="shared" si="4"/>
        <v>#DIV/0!</v>
      </c>
      <c r="R22" s="23"/>
      <c r="S22" s="71">
        <f t="shared" si="5"/>
        <v>0</v>
      </c>
      <c r="T22" s="81">
        <v>440</v>
      </c>
      <c r="U22" s="82">
        <f t="shared" si="10"/>
        <v>0.5405405405405406</v>
      </c>
      <c r="V22" s="52" t="s">
        <v>21</v>
      </c>
      <c r="W22" s="85">
        <v>254</v>
      </c>
      <c r="X22" s="86">
        <f t="shared" si="8"/>
        <v>0.6902173913043478</v>
      </c>
      <c r="Y22" s="85">
        <v>287</v>
      </c>
      <c r="Z22" s="86">
        <f t="shared" si="6"/>
        <v>0.6434977578475336</v>
      </c>
      <c r="AA22" s="87">
        <f t="shared" si="7"/>
        <v>541</v>
      </c>
      <c r="AB22" s="82">
        <f t="shared" si="9"/>
        <v>0.6646191646191646</v>
      </c>
    </row>
    <row r="23" spans="1:28" ht="15.75">
      <c r="A23" s="52" t="s">
        <v>8</v>
      </c>
      <c r="B23" s="52" t="s">
        <v>93</v>
      </c>
      <c r="C23" s="52" t="s">
        <v>20</v>
      </c>
      <c r="D23" s="52" t="s">
        <v>22</v>
      </c>
      <c r="E23" s="79">
        <v>312</v>
      </c>
      <c r="F23" s="79">
        <v>406</v>
      </c>
      <c r="G23" s="79">
        <f t="shared" si="0"/>
        <v>718</v>
      </c>
      <c r="H23" s="52" t="s">
        <v>8</v>
      </c>
      <c r="I23" s="23"/>
      <c r="J23" s="71">
        <f t="shared" si="1"/>
        <v>0</v>
      </c>
      <c r="K23" s="23">
        <v>0</v>
      </c>
      <c r="L23" s="71">
        <f t="shared" si="2"/>
        <v>0</v>
      </c>
      <c r="M23" s="81">
        <v>155</v>
      </c>
      <c r="N23" s="82">
        <f t="shared" si="3"/>
        <v>0.21587743732590528</v>
      </c>
      <c r="O23" s="52" t="s">
        <v>8</v>
      </c>
      <c r="P23" s="23"/>
      <c r="Q23" s="71" t="e">
        <f t="shared" si="4"/>
        <v>#DIV/0!</v>
      </c>
      <c r="R23" s="23"/>
      <c r="S23" s="71">
        <f t="shared" si="5"/>
        <v>0</v>
      </c>
      <c r="T23" s="81">
        <v>399</v>
      </c>
      <c r="U23" s="82">
        <f t="shared" si="10"/>
        <v>0.5557103064066853</v>
      </c>
      <c r="V23" s="52" t="s">
        <v>8</v>
      </c>
      <c r="W23" s="85">
        <v>212</v>
      </c>
      <c r="X23" s="86">
        <f t="shared" si="8"/>
        <v>0.6794871794871795</v>
      </c>
      <c r="Y23" s="85">
        <v>263</v>
      </c>
      <c r="Z23" s="86">
        <f t="shared" si="6"/>
        <v>0.6477832512315271</v>
      </c>
      <c r="AA23" s="87">
        <f t="shared" si="7"/>
        <v>475</v>
      </c>
      <c r="AB23" s="82">
        <f t="shared" si="9"/>
        <v>0.6615598885793872</v>
      </c>
    </row>
    <row r="24" spans="1:28" ht="15.75">
      <c r="A24" s="52" t="s">
        <v>23</v>
      </c>
      <c r="B24" s="52" t="s">
        <v>93</v>
      </c>
      <c r="C24" s="52" t="s">
        <v>20</v>
      </c>
      <c r="D24" s="52">
        <v>5</v>
      </c>
      <c r="E24" s="79">
        <v>331</v>
      </c>
      <c r="F24" s="79">
        <v>434</v>
      </c>
      <c r="G24" s="79">
        <f t="shared" si="0"/>
        <v>765</v>
      </c>
      <c r="H24" s="52" t="s">
        <v>23</v>
      </c>
      <c r="I24" s="23"/>
      <c r="J24" s="71">
        <f t="shared" si="1"/>
        <v>0</v>
      </c>
      <c r="K24" s="23">
        <v>0</v>
      </c>
      <c r="L24" s="71">
        <f t="shared" si="2"/>
        <v>0</v>
      </c>
      <c r="M24" s="81">
        <v>175</v>
      </c>
      <c r="N24" s="82">
        <f t="shared" si="3"/>
        <v>0.22875816993464052</v>
      </c>
      <c r="O24" s="52" t="s">
        <v>23</v>
      </c>
      <c r="P24" s="23"/>
      <c r="Q24" s="71" t="e">
        <f t="shared" si="4"/>
        <v>#DIV/0!</v>
      </c>
      <c r="R24" s="23"/>
      <c r="S24" s="71">
        <f t="shared" si="5"/>
        <v>0</v>
      </c>
      <c r="T24" s="81">
        <v>405</v>
      </c>
      <c r="U24" s="82">
        <f t="shared" si="10"/>
        <v>0.5294117647058824</v>
      </c>
      <c r="V24" s="52" t="s">
        <v>23</v>
      </c>
      <c r="W24" s="85">
        <v>214</v>
      </c>
      <c r="X24" s="86">
        <f t="shared" si="8"/>
        <v>0.6465256797583081</v>
      </c>
      <c r="Y24" s="85">
        <v>276</v>
      </c>
      <c r="Z24" s="86">
        <f t="shared" si="6"/>
        <v>0.6359447004608295</v>
      </c>
      <c r="AA24" s="87">
        <f t="shared" si="7"/>
        <v>490</v>
      </c>
      <c r="AB24" s="82">
        <f t="shared" si="9"/>
        <v>0.6405228758169934</v>
      </c>
    </row>
    <row r="25" spans="1:28" ht="15.75">
      <c r="A25" s="52" t="s">
        <v>24</v>
      </c>
      <c r="B25" s="52" t="s">
        <v>93</v>
      </c>
      <c r="C25" s="52" t="s">
        <v>20</v>
      </c>
      <c r="D25" s="52">
        <v>5</v>
      </c>
      <c r="E25" s="79">
        <v>291</v>
      </c>
      <c r="F25" s="79">
        <v>383</v>
      </c>
      <c r="G25" s="79">
        <f t="shared" si="0"/>
        <v>674</v>
      </c>
      <c r="H25" s="52" t="s">
        <v>24</v>
      </c>
      <c r="I25" s="23"/>
      <c r="J25" s="71">
        <f t="shared" si="1"/>
        <v>0</v>
      </c>
      <c r="K25" s="23">
        <v>0</v>
      </c>
      <c r="L25" s="71">
        <f t="shared" si="2"/>
        <v>0</v>
      </c>
      <c r="M25" s="81">
        <v>169</v>
      </c>
      <c r="N25" s="82">
        <f t="shared" si="3"/>
        <v>0.2507418397626113</v>
      </c>
      <c r="O25" s="52" t="s">
        <v>24</v>
      </c>
      <c r="P25" s="23"/>
      <c r="Q25" s="71" t="e">
        <f t="shared" si="4"/>
        <v>#DIV/0!</v>
      </c>
      <c r="R25" s="23"/>
      <c r="S25" s="71">
        <f t="shared" si="5"/>
        <v>0</v>
      </c>
      <c r="T25" s="81">
        <v>414</v>
      </c>
      <c r="U25" s="82">
        <f t="shared" si="10"/>
        <v>0.6142433234421365</v>
      </c>
      <c r="V25" s="52" t="s">
        <v>24</v>
      </c>
      <c r="W25" s="85">
        <v>210</v>
      </c>
      <c r="X25" s="86">
        <f t="shared" si="8"/>
        <v>0.7216494845360825</v>
      </c>
      <c r="Y25" s="85">
        <v>270</v>
      </c>
      <c r="Z25" s="86">
        <f t="shared" si="6"/>
        <v>0.7049608355091384</v>
      </c>
      <c r="AA25" s="87">
        <f t="shared" si="7"/>
        <v>480</v>
      </c>
      <c r="AB25" s="82">
        <f t="shared" si="9"/>
        <v>0.712166172106825</v>
      </c>
    </row>
    <row r="26" spans="1:28" ht="15.75">
      <c r="A26" s="52" t="s">
        <v>25</v>
      </c>
      <c r="B26" s="52" t="s">
        <v>77</v>
      </c>
      <c r="C26" s="52" t="s">
        <v>26</v>
      </c>
      <c r="D26" s="52">
        <v>33</v>
      </c>
      <c r="E26" s="79">
        <v>322</v>
      </c>
      <c r="F26" s="79">
        <v>373</v>
      </c>
      <c r="G26" s="79">
        <f t="shared" si="0"/>
        <v>695</v>
      </c>
      <c r="H26" s="52" t="s">
        <v>25</v>
      </c>
      <c r="I26" s="23"/>
      <c r="J26" s="71">
        <f t="shared" si="1"/>
        <v>0</v>
      </c>
      <c r="K26" s="23">
        <v>0</v>
      </c>
      <c r="L26" s="71">
        <f t="shared" si="2"/>
        <v>0</v>
      </c>
      <c r="M26" s="81">
        <v>175</v>
      </c>
      <c r="N26" s="82">
        <f t="shared" si="3"/>
        <v>0.2517985611510791</v>
      </c>
      <c r="O26" s="52" t="s">
        <v>25</v>
      </c>
      <c r="P26" s="23"/>
      <c r="Q26" s="71" t="e">
        <f t="shared" si="4"/>
        <v>#DIV/0!</v>
      </c>
      <c r="R26" s="23"/>
      <c r="S26" s="71">
        <f t="shared" si="5"/>
        <v>0</v>
      </c>
      <c r="T26" s="81">
        <v>380</v>
      </c>
      <c r="U26" s="82">
        <f t="shared" si="10"/>
        <v>0.5467625899280576</v>
      </c>
      <c r="V26" s="52" t="s">
        <v>25</v>
      </c>
      <c r="W26" s="85">
        <v>221</v>
      </c>
      <c r="X26" s="86">
        <f t="shared" si="8"/>
        <v>0.6863354037267081</v>
      </c>
      <c r="Y26" s="85">
        <v>234</v>
      </c>
      <c r="Z26" s="86">
        <f t="shared" si="6"/>
        <v>0.6273458445040214</v>
      </c>
      <c r="AA26" s="87">
        <f t="shared" si="7"/>
        <v>455</v>
      </c>
      <c r="AB26" s="82">
        <f t="shared" si="9"/>
        <v>0.6546762589928058</v>
      </c>
    </row>
    <row r="27" spans="1:28" ht="15.75">
      <c r="A27" s="52" t="s">
        <v>27</v>
      </c>
      <c r="B27" s="52" t="s">
        <v>77</v>
      </c>
      <c r="C27" s="52" t="s">
        <v>26</v>
      </c>
      <c r="D27" s="52">
        <v>33</v>
      </c>
      <c r="E27" s="79">
        <v>350</v>
      </c>
      <c r="F27" s="79">
        <v>401</v>
      </c>
      <c r="G27" s="79">
        <f t="shared" si="0"/>
        <v>751</v>
      </c>
      <c r="H27" s="52" t="s">
        <v>27</v>
      </c>
      <c r="I27" s="23"/>
      <c r="J27" s="71">
        <f t="shared" si="1"/>
        <v>0</v>
      </c>
      <c r="K27" s="23">
        <v>0</v>
      </c>
      <c r="L27" s="71">
        <f t="shared" si="2"/>
        <v>0</v>
      </c>
      <c r="M27" s="81">
        <v>177</v>
      </c>
      <c r="N27" s="82">
        <f t="shared" si="3"/>
        <v>0.23568575233022637</v>
      </c>
      <c r="O27" s="52" t="s">
        <v>27</v>
      </c>
      <c r="P27" s="23"/>
      <c r="Q27" s="71" t="e">
        <f t="shared" si="4"/>
        <v>#DIV/0!</v>
      </c>
      <c r="R27" s="23"/>
      <c r="S27" s="71">
        <f t="shared" si="5"/>
        <v>0</v>
      </c>
      <c r="T27" s="81">
        <v>399</v>
      </c>
      <c r="U27" s="82">
        <f t="shared" si="10"/>
        <v>0.5312916111850865</v>
      </c>
      <c r="V27" s="52" t="s">
        <v>27</v>
      </c>
      <c r="W27" s="85">
        <v>234</v>
      </c>
      <c r="X27" s="86">
        <f t="shared" si="8"/>
        <v>0.6685714285714286</v>
      </c>
      <c r="Y27" s="85">
        <v>254</v>
      </c>
      <c r="Z27" s="86">
        <f t="shared" si="6"/>
        <v>0.6334164588528678</v>
      </c>
      <c r="AA27" s="87">
        <f t="shared" si="7"/>
        <v>488</v>
      </c>
      <c r="AB27" s="82">
        <f t="shared" si="9"/>
        <v>0.6498002663115846</v>
      </c>
    </row>
    <row r="28" spans="1:28" ht="15.75">
      <c r="A28" s="52" t="s">
        <v>28</v>
      </c>
      <c r="B28" s="52" t="s">
        <v>94</v>
      </c>
      <c r="C28" s="52" t="s">
        <v>29</v>
      </c>
      <c r="D28" s="52"/>
      <c r="E28" s="79">
        <v>377</v>
      </c>
      <c r="F28" s="79">
        <v>396</v>
      </c>
      <c r="G28" s="79">
        <f t="shared" si="0"/>
        <v>773</v>
      </c>
      <c r="H28" s="52" t="s">
        <v>28</v>
      </c>
      <c r="I28" s="23"/>
      <c r="J28" s="71">
        <f t="shared" si="1"/>
        <v>0</v>
      </c>
      <c r="K28" s="23">
        <v>0</v>
      </c>
      <c r="L28" s="71">
        <f t="shared" si="2"/>
        <v>0</v>
      </c>
      <c r="M28" s="81">
        <v>185</v>
      </c>
      <c r="N28" s="82">
        <f t="shared" si="3"/>
        <v>0.23932729624838292</v>
      </c>
      <c r="O28" s="52" t="s">
        <v>28</v>
      </c>
      <c r="P28" s="23"/>
      <c r="Q28" s="71" t="e">
        <f t="shared" si="4"/>
        <v>#DIV/0!</v>
      </c>
      <c r="R28" s="23"/>
      <c r="S28" s="71">
        <f t="shared" si="5"/>
        <v>0</v>
      </c>
      <c r="T28" s="81">
        <v>445</v>
      </c>
      <c r="U28" s="82">
        <f t="shared" si="10"/>
        <v>0.5756791720569211</v>
      </c>
      <c r="V28" s="52" t="s">
        <v>28</v>
      </c>
      <c r="W28" s="85">
        <v>261</v>
      </c>
      <c r="X28" s="86">
        <f t="shared" si="8"/>
        <v>0.6923076923076923</v>
      </c>
      <c r="Y28" s="85">
        <v>273</v>
      </c>
      <c r="Z28" s="86">
        <f t="shared" si="6"/>
        <v>0.6893939393939394</v>
      </c>
      <c r="AA28" s="87">
        <f t="shared" si="7"/>
        <v>534</v>
      </c>
      <c r="AB28" s="82">
        <f t="shared" si="9"/>
        <v>0.6908150064683053</v>
      </c>
    </row>
    <row r="29" spans="1:28" ht="15.75">
      <c r="A29" s="52" t="s">
        <v>30</v>
      </c>
      <c r="B29" s="52" t="s">
        <v>94</v>
      </c>
      <c r="C29" s="52" t="s">
        <v>29</v>
      </c>
      <c r="D29" s="52"/>
      <c r="E29" s="79">
        <v>376</v>
      </c>
      <c r="F29" s="79">
        <v>392</v>
      </c>
      <c r="G29" s="79">
        <f t="shared" si="0"/>
        <v>768</v>
      </c>
      <c r="H29" s="52" t="s">
        <v>30</v>
      </c>
      <c r="I29" s="23"/>
      <c r="J29" s="71">
        <f t="shared" si="1"/>
        <v>0</v>
      </c>
      <c r="K29" s="23">
        <v>0</v>
      </c>
      <c r="L29" s="71">
        <f t="shared" si="2"/>
        <v>0</v>
      </c>
      <c r="M29" s="81">
        <v>194</v>
      </c>
      <c r="N29" s="82">
        <f t="shared" si="3"/>
        <v>0.2526041666666667</v>
      </c>
      <c r="O29" s="52" t="s">
        <v>30</v>
      </c>
      <c r="P29" s="23"/>
      <c r="Q29" s="71" t="e">
        <f t="shared" si="4"/>
        <v>#DIV/0!</v>
      </c>
      <c r="R29" s="23"/>
      <c r="S29" s="71">
        <f t="shared" si="5"/>
        <v>0</v>
      </c>
      <c r="T29" s="81">
        <v>421</v>
      </c>
      <c r="U29" s="82">
        <f t="shared" si="10"/>
        <v>0.5481770833333334</v>
      </c>
      <c r="V29" s="52" t="s">
        <v>30</v>
      </c>
      <c r="W29" s="85">
        <v>255</v>
      </c>
      <c r="X29" s="86">
        <f t="shared" si="8"/>
        <v>0.6781914893617021</v>
      </c>
      <c r="Y29" s="85">
        <v>261</v>
      </c>
      <c r="Z29" s="86">
        <f t="shared" si="6"/>
        <v>0.6658163265306123</v>
      </c>
      <c r="AA29" s="87">
        <f t="shared" si="7"/>
        <v>516</v>
      </c>
      <c r="AB29" s="82">
        <f t="shared" si="9"/>
        <v>0.671875</v>
      </c>
    </row>
    <row r="30" spans="1:28" ht="15.75">
      <c r="A30" s="52" t="s">
        <v>31</v>
      </c>
      <c r="B30" s="52" t="s">
        <v>94</v>
      </c>
      <c r="C30" s="52" t="s">
        <v>29</v>
      </c>
      <c r="D30" s="52"/>
      <c r="E30" s="79">
        <v>339</v>
      </c>
      <c r="F30" s="79">
        <v>349</v>
      </c>
      <c r="G30" s="79">
        <f t="shared" si="0"/>
        <v>688</v>
      </c>
      <c r="H30" s="52" t="s">
        <v>31</v>
      </c>
      <c r="I30" s="23"/>
      <c r="J30" s="71">
        <f t="shared" si="1"/>
        <v>0</v>
      </c>
      <c r="K30" s="23">
        <v>0</v>
      </c>
      <c r="L30" s="71">
        <f t="shared" si="2"/>
        <v>0</v>
      </c>
      <c r="M30" s="81">
        <v>165</v>
      </c>
      <c r="N30" s="82">
        <f t="shared" si="3"/>
        <v>0.23982558139534885</v>
      </c>
      <c r="O30" s="52" t="s">
        <v>31</v>
      </c>
      <c r="P30" s="23"/>
      <c r="Q30" s="71" t="e">
        <f t="shared" si="4"/>
        <v>#DIV/0!</v>
      </c>
      <c r="R30" s="23"/>
      <c r="S30" s="71">
        <f t="shared" si="5"/>
        <v>0</v>
      </c>
      <c r="T30" s="81">
        <v>375</v>
      </c>
      <c r="U30" s="82">
        <f t="shared" si="10"/>
        <v>0.5450581395348837</v>
      </c>
      <c r="V30" s="52" t="s">
        <v>31</v>
      </c>
      <c r="W30" s="85">
        <v>221</v>
      </c>
      <c r="X30" s="86">
        <f t="shared" si="8"/>
        <v>0.6519174041297935</v>
      </c>
      <c r="Y30" s="85">
        <v>229</v>
      </c>
      <c r="Z30" s="86">
        <f t="shared" si="6"/>
        <v>0.6561604584527221</v>
      </c>
      <c r="AA30" s="87">
        <f t="shared" si="7"/>
        <v>450</v>
      </c>
      <c r="AB30" s="82">
        <f t="shared" si="9"/>
        <v>0.6540697674418605</v>
      </c>
    </row>
    <row r="31" spans="1:28" ht="15.75">
      <c r="A31" s="52" t="s">
        <v>32</v>
      </c>
      <c r="B31" s="52" t="s">
        <v>94</v>
      </c>
      <c r="C31" s="52" t="s">
        <v>29</v>
      </c>
      <c r="D31" s="52"/>
      <c r="E31" s="79">
        <v>324</v>
      </c>
      <c r="F31" s="79">
        <v>356</v>
      </c>
      <c r="G31" s="79">
        <f t="shared" si="0"/>
        <v>680</v>
      </c>
      <c r="H31" s="52" t="s">
        <v>32</v>
      </c>
      <c r="I31" s="23"/>
      <c r="J31" s="71">
        <f t="shared" si="1"/>
        <v>0</v>
      </c>
      <c r="K31" s="23">
        <v>0</v>
      </c>
      <c r="L31" s="71">
        <f t="shared" si="2"/>
        <v>0</v>
      </c>
      <c r="M31" s="81">
        <v>168</v>
      </c>
      <c r="N31" s="82">
        <f t="shared" si="3"/>
        <v>0.24705882352941178</v>
      </c>
      <c r="O31" s="52" t="s">
        <v>32</v>
      </c>
      <c r="P31" s="23"/>
      <c r="Q31" s="71" t="e">
        <f t="shared" si="4"/>
        <v>#DIV/0!</v>
      </c>
      <c r="R31" s="23"/>
      <c r="S31" s="71">
        <f t="shared" si="5"/>
        <v>0</v>
      </c>
      <c r="T31" s="81">
        <v>398</v>
      </c>
      <c r="U31" s="82">
        <f t="shared" si="10"/>
        <v>0.5852941176470589</v>
      </c>
      <c r="V31" s="52" t="s">
        <v>32</v>
      </c>
      <c r="W31" s="85">
        <v>236</v>
      </c>
      <c r="X31" s="86">
        <f t="shared" si="8"/>
        <v>0.7283950617283951</v>
      </c>
      <c r="Y31" s="85">
        <v>251</v>
      </c>
      <c r="Z31" s="86">
        <f t="shared" si="6"/>
        <v>0.7050561797752809</v>
      </c>
      <c r="AA31" s="87">
        <f t="shared" si="7"/>
        <v>487</v>
      </c>
      <c r="AB31" s="82">
        <f t="shared" si="9"/>
        <v>0.7161764705882353</v>
      </c>
    </row>
    <row r="32" spans="1:28" ht="15.75">
      <c r="A32" s="52" t="s">
        <v>33</v>
      </c>
      <c r="B32" s="52" t="s">
        <v>34</v>
      </c>
      <c r="C32" s="52" t="s">
        <v>35</v>
      </c>
      <c r="D32" s="52"/>
      <c r="E32" s="79">
        <v>438</v>
      </c>
      <c r="F32" s="79">
        <v>481</v>
      </c>
      <c r="G32" s="79">
        <f t="shared" si="0"/>
        <v>919</v>
      </c>
      <c r="H32" s="52" t="s">
        <v>33</v>
      </c>
      <c r="I32" s="23"/>
      <c r="J32" s="71">
        <f t="shared" si="1"/>
        <v>0</v>
      </c>
      <c r="K32" s="23">
        <v>0</v>
      </c>
      <c r="L32" s="71">
        <f t="shared" si="2"/>
        <v>0</v>
      </c>
      <c r="M32" s="81">
        <v>237</v>
      </c>
      <c r="N32" s="82">
        <f t="shared" si="3"/>
        <v>0.2578890097932535</v>
      </c>
      <c r="O32" s="52" t="s">
        <v>33</v>
      </c>
      <c r="P32" s="23"/>
      <c r="Q32" s="71" t="e">
        <f t="shared" si="4"/>
        <v>#DIV/0!</v>
      </c>
      <c r="R32" s="23"/>
      <c r="S32" s="71">
        <f t="shared" si="5"/>
        <v>0</v>
      </c>
      <c r="T32" s="81">
        <v>516</v>
      </c>
      <c r="U32" s="82">
        <f t="shared" si="10"/>
        <v>0.5614798694232862</v>
      </c>
      <c r="V32" s="52" t="s">
        <v>33</v>
      </c>
      <c r="W32" s="85">
        <v>312</v>
      </c>
      <c r="X32" s="86">
        <f t="shared" si="8"/>
        <v>0.7123287671232876</v>
      </c>
      <c r="Y32" s="85">
        <v>334</v>
      </c>
      <c r="Z32" s="86">
        <f t="shared" si="6"/>
        <v>0.6943866943866944</v>
      </c>
      <c r="AA32" s="87">
        <f t="shared" si="7"/>
        <v>646</v>
      </c>
      <c r="AB32" s="82">
        <f t="shared" si="9"/>
        <v>0.7029379760609358</v>
      </c>
    </row>
    <row r="33" spans="1:28" ht="15.75">
      <c r="A33" s="52" t="s">
        <v>36</v>
      </c>
      <c r="B33" s="52" t="s">
        <v>34</v>
      </c>
      <c r="C33" s="52" t="s">
        <v>35</v>
      </c>
      <c r="D33" s="52"/>
      <c r="E33" s="79">
        <v>430</v>
      </c>
      <c r="F33" s="79">
        <v>458</v>
      </c>
      <c r="G33" s="79">
        <f t="shared" si="0"/>
        <v>888</v>
      </c>
      <c r="H33" s="52" t="s">
        <v>36</v>
      </c>
      <c r="I33" s="23"/>
      <c r="J33" s="71">
        <f t="shared" si="1"/>
        <v>0</v>
      </c>
      <c r="K33" s="23">
        <v>0</v>
      </c>
      <c r="L33" s="71">
        <f t="shared" si="2"/>
        <v>0</v>
      </c>
      <c r="M33" s="81">
        <v>190</v>
      </c>
      <c r="N33" s="82">
        <f t="shared" si="3"/>
        <v>0.21396396396396397</v>
      </c>
      <c r="O33" s="52" t="s">
        <v>36</v>
      </c>
      <c r="P33" s="23"/>
      <c r="Q33" s="71" t="e">
        <f t="shared" si="4"/>
        <v>#DIV/0!</v>
      </c>
      <c r="R33" s="23"/>
      <c r="S33" s="71">
        <f t="shared" si="5"/>
        <v>0</v>
      </c>
      <c r="T33" s="81">
        <v>468</v>
      </c>
      <c r="U33" s="82">
        <f t="shared" si="10"/>
        <v>0.527027027027027</v>
      </c>
      <c r="V33" s="52" t="s">
        <v>36</v>
      </c>
      <c r="W33" s="85">
        <v>274</v>
      </c>
      <c r="X33" s="86">
        <f t="shared" si="8"/>
        <v>0.6372093023255814</v>
      </c>
      <c r="Y33" s="85">
        <v>287</v>
      </c>
      <c r="Z33" s="86">
        <f t="shared" si="6"/>
        <v>0.6266375545851528</v>
      </c>
      <c r="AA33" s="87">
        <f t="shared" si="7"/>
        <v>561</v>
      </c>
      <c r="AB33" s="82">
        <f t="shared" si="9"/>
        <v>0.6317567567567568</v>
      </c>
    </row>
    <row r="34" spans="1:28" ht="15.75">
      <c r="A34" s="52" t="s">
        <v>37</v>
      </c>
      <c r="B34" s="52" t="s">
        <v>34</v>
      </c>
      <c r="C34" s="52" t="s">
        <v>35</v>
      </c>
      <c r="D34" s="52"/>
      <c r="E34" s="79">
        <v>400</v>
      </c>
      <c r="F34" s="79">
        <v>445</v>
      </c>
      <c r="G34" s="79">
        <f t="shared" si="0"/>
        <v>845</v>
      </c>
      <c r="H34" s="52" t="s">
        <v>37</v>
      </c>
      <c r="I34" s="23"/>
      <c r="J34" s="71">
        <f t="shared" si="1"/>
        <v>0</v>
      </c>
      <c r="K34" s="23">
        <v>0</v>
      </c>
      <c r="L34" s="71">
        <f t="shared" si="2"/>
        <v>0</v>
      </c>
      <c r="M34" s="81">
        <v>195</v>
      </c>
      <c r="N34" s="82">
        <f t="shared" si="3"/>
        <v>0.23076923076923078</v>
      </c>
      <c r="O34" s="52" t="s">
        <v>37</v>
      </c>
      <c r="P34" s="23"/>
      <c r="Q34" s="71" t="e">
        <f t="shared" si="4"/>
        <v>#DIV/0!</v>
      </c>
      <c r="R34" s="23"/>
      <c r="S34" s="71">
        <f t="shared" si="5"/>
        <v>0</v>
      </c>
      <c r="T34" s="81">
        <v>475</v>
      </c>
      <c r="U34" s="82">
        <f t="shared" si="10"/>
        <v>0.5621301775147929</v>
      </c>
      <c r="V34" s="52" t="s">
        <v>37</v>
      </c>
      <c r="W34" s="85">
        <v>275</v>
      </c>
      <c r="X34" s="86">
        <f t="shared" si="8"/>
        <v>0.6875</v>
      </c>
      <c r="Y34" s="85">
        <v>294</v>
      </c>
      <c r="Z34" s="86">
        <f t="shared" si="6"/>
        <v>0.6606741573033708</v>
      </c>
      <c r="AA34" s="87">
        <f t="shared" si="7"/>
        <v>569</v>
      </c>
      <c r="AB34" s="82">
        <f t="shared" si="9"/>
        <v>0.6733727810650888</v>
      </c>
    </row>
    <row r="35" spans="1:28" ht="15.75">
      <c r="A35" s="52" t="s">
        <v>38</v>
      </c>
      <c r="B35" s="52" t="s">
        <v>95</v>
      </c>
      <c r="C35" s="52" t="s">
        <v>96</v>
      </c>
      <c r="D35" s="52"/>
      <c r="E35" s="79">
        <v>326</v>
      </c>
      <c r="F35" s="79">
        <v>350</v>
      </c>
      <c r="G35" s="79">
        <f t="shared" si="0"/>
        <v>676</v>
      </c>
      <c r="H35" s="52" t="s">
        <v>38</v>
      </c>
      <c r="I35" s="23"/>
      <c r="J35" s="71">
        <f t="shared" si="1"/>
        <v>0</v>
      </c>
      <c r="K35" s="23">
        <v>0</v>
      </c>
      <c r="L35" s="71">
        <f t="shared" si="2"/>
        <v>0</v>
      </c>
      <c r="M35" s="81">
        <v>132</v>
      </c>
      <c r="N35" s="82">
        <f t="shared" si="3"/>
        <v>0.1952662721893491</v>
      </c>
      <c r="O35" s="52" t="s">
        <v>38</v>
      </c>
      <c r="P35" s="23"/>
      <c r="Q35" s="71" t="e">
        <f t="shared" si="4"/>
        <v>#DIV/0!</v>
      </c>
      <c r="R35" s="23"/>
      <c r="S35" s="71">
        <f t="shared" si="5"/>
        <v>0</v>
      </c>
      <c r="T35" s="81">
        <v>333</v>
      </c>
      <c r="U35" s="82">
        <f t="shared" si="10"/>
        <v>0.492603550295858</v>
      </c>
      <c r="V35" s="52" t="s">
        <v>38</v>
      </c>
      <c r="W35" s="85">
        <v>216</v>
      </c>
      <c r="X35" s="86">
        <f t="shared" si="8"/>
        <v>0.6625766871165644</v>
      </c>
      <c r="Y35" s="85">
        <v>206</v>
      </c>
      <c r="Z35" s="86">
        <f t="shared" si="6"/>
        <v>0.5885714285714285</v>
      </c>
      <c r="AA35" s="87">
        <f t="shared" si="7"/>
        <v>422</v>
      </c>
      <c r="AB35" s="82">
        <f t="shared" si="9"/>
        <v>0.6242603550295858</v>
      </c>
    </row>
    <row r="36" spans="1:28" ht="15.75">
      <c r="A36" s="52" t="s">
        <v>39</v>
      </c>
      <c r="B36" s="52" t="s">
        <v>95</v>
      </c>
      <c r="C36" s="52" t="s">
        <v>96</v>
      </c>
      <c r="D36" s="52"/>
      <c r="E36" s="79">
        <v>308</v>
      </c>
      <c r="F36" s="79">
        <v>326</v>
      </c>
      <c r="G36" s="79">
        <f t="shared" si="0"/>
        <v>634</v>
      </c>
      <c r="H36" s="52" t="s">
        <v>39</v>
      </c>
      <c r="I36" s="23"/>
      <c r="J36" s="71">
        <f t="shared" si="1"/>
        <v>0</v>
      </c>
      <c r="K36" s="23">
        <v>0</v>
      </c>
      <c r="L36" s="71">
        <f t="shared" si="2"/>
        <v>0</v>
      </c>
      <c r="M36" s="81">
        <v>98</v>
      </c>
      <c r="N36" s="82">
        <f t="shared" si="3"/>
        <v>0.15457413249211358</v>
      </c>
      <c r="O36" s="52" t="s">
        <v>39</v>
      </c>
      <c r="P36" s="23"/>
      <c r="Q36" s="71" t="e">
        <f t="shared" si="4"/>
        <v>#DIV/0!</v>
      </c>
      <c r="R36" s="23"/>
      <c r="S36" s="71">
        <f t="shared" si="5"/>
        <v>0</v>
      </c>
      <c r="T36" s="81">
        <v>274</v>
      </c>
      <c r="U36" s="82">
        <f t="shared" si="10"/>
        <v>0.43217665615141954</v>
      </c>
      <c r="V36" s="52" t="s">
        <v>39</v>
      </c>
      <c r="W36" s="85">
        <v>170</v>
      </c>
      <c r="X36" s="86">
        <f t="shared" si="8"/>
        <v>0.551948051948052</v>
      </c>
      <c r="Y36" s="85">
        <v>162</v>
      </c>
      <c r="Z36" s="86">
        <f t="shared" si="6"/>
        <v>0.49693251533742333</v>
      </c>
      <c r="AA36" s="87">
        <f t="shared" si="7"/>
        <v>332</v>
      </c>
      <c r="AB36" s="82">
        <f t="shared" si="9"/>
        <v>0.5236593059936908</v>
      </c>
    </row>
    <row r="37" spans="1:28" ht="15.75">
      <c r="A37" s="52" t="s">
        <v>40</v>
      </c>
      <c r="B37" s="52" t="s">
        <v>97</v>
      </c>
      <c r="C37" s="52" t="s">
        <v>41</v>
      </c>
      <c r="D37" s="52">
        <v>3</v>
      </c>
      <c r="E37" s="79">
        <v>295</v>
      </c>
      <c r="F37" s="79">
        <v>336</v>
      </c>
      <c r="G37" s="79">
        <f t="shared" si="0"/>
        <v>631</v>
      </c>
      <c r="H37" s="52" t="s">
        <v>40</v>
      </c>
      <c r="I37" s="23"/>
      <c r="J37" s="71">
        <f t="shared" si="1"/>
        <v>0</v>
      </c>
      <c r="K37" s="23">
        <v>0</v>
      </c>
      <c r="L37" s="71">
        <f t="shared" si="2"/>
        <v>0</v>
      </c>
      <c r="M37" s="81">
        <v>161</v>
      </c>
      <c r="N37" s="82">
        <f t="shared" si="3"/>
        <v>0.2551505546751189</v>
      </c>
      <c r="O37" s="52" t="s">
        <v>40</v>
      </c>
      <c r="P37" s="23"/>
      <c r="Q37" s="71" t="e">
        <f t="shared" si="4"/>
        <v>#DIV/0!</v>
      </c>
      <c r="R37" s="23"/>
      <c r="S37" s="71">
        <f t="shared" si="5"/>
        <v>0</v>
      </c>
      <c r="T37" s="81">
        <v>342</v>
      </c>
      <c r="U37" s="82">
        <f t="shared" si="10"/>
        <v>0.5419968304278923</v>
      </c>
      <c r="V37" s="52" t="s">
        <v>40</v>
      </c>
      <c r="W37" s="85">
        <v>213</v>
      </c>
      <c r="X37" s="86">
        <f t="shared" si="8"/>
        <v>0.7220338983050848</v>
      </c>
      <c r="Y37" s="85">
        <v>224</v>
      </c>
      <c r="Z37" s="86">
        <f t="shared" si="6"/>
        <v>0.6666666666666666</v>
      </c>
      <c r="AA37" s="87">
        <f t="shared" si="7"/>
        <v>437</v>
      </c>
      <c r="AB37" s="82">
        <f t="shared" si="9"/>
        <v>0.6925515055467512</v>
      </c>
    </row>
    <row r="38" spans="1:28" ht="15.75">
      <c r="A38" s="52" t="s">
        <v>42</v>
      </c>
      <c r="B38" s="52" t="s">
        <v>97</v>
      </c>
      <c r="C38" s="52" t="s">
        <v>41</v>
      </c>
      <c r="D38" s="52">
        <v>3</v>
      </c>
      <c r="E38" s="79">
        <v>337</v>
      </c>
      <c r="F38" s="79">
        <v>374</v>
      </c>
      <c r="G38" s="79">
        <f t="shared" si="0"/>
        <v>711</v>
      </c>
      <c r="H38" s="52" t="s">
        <v>42</v>
      </c>
      <c r="I38" s="23"/>
      <c r="J38" s="71">
        <f t="shared" si="1"/>
        <v>0</v>
      </c>
      <c r="K38" s="23"/>
      <c r="L38" s="71">
        <f t="shared" si="2"/>
        <v>0</v>
      </c>
      <c r="M38" s="81">
        <v>179</v>
      </c>
      <c r="N38" s="82">
        <f t="shared" si="3"/>
        <v>0.2517580872011252</v>
      </c>
      <c r="O38" s="52" t="s">
        <v>42</v>
      </c>
      <c r="P38" s="23"/>
      <c r="Q38" s="71" t="e">
        <f t="shared" si="4"/>
        <v>#DIV/0!</v>
      </c>
      <c r="R38" s="23"/>
      <c r="S38" s="71">
        <f t="shared" si="5"/>
        <v>0</v>
      </c>
      <c r="T38" s="81">
        <v>383</v>
      </c>
      <c r="U38" s="82">
        <f t="shared" si="10"/>
        <v>0.5386779184247539</v>
      </c>
      <c r="V38" s="52" t="s">
        <v>42</v>
      </c>
      <c r="W38" s="85">
        <v>216</v>
      </c>
      <c r="X38" s="86">
        <f t="shared" si="8"/>
        <v>0.6409495548961425</v>
      </c>
      <c r="Y38" s="85">
        <v>246</v>
      </c>
      <c r="Z38" s="86">
        <f t="shared" si="6"/>
        <v>0.6577540106951871</v>
      </c>
      <c r="AA38" s="87">
        <f t="shared" si="7"/>
        <v>462</v>
      </c>
      <c r="AB38" s="82">
        <f t="shared" si="9"/>
        <v>0.6497890295358649</v>
      </c>
    </row>
    <row r="39" spans="1:28" ht="15.75">
      <c r="A39" s="52" t="s">
        <v>43</v>
      </c>
      <c r="B39" s="52" t="s">
        <v>97</v>
      </c>
      <c r="C39" s="52" t="s">
        <v>41</v>
      </c>
      <c r="D39" s="52">
        <v>3</v>
      </c>
      <c r="E39" s="79">
        <v>375</v>
      </c>
      <c r="F39" s="79">
        <v>390</v>
      </c>
      <c r="G39" s="79">
        <f t="shared" si="0"/>
        <v>765</v>
      </c>
      <c r="H39" s="52" t="s">
        <v>43</v>
      </c>
      <c r="I39" s="23"/>
      <c r="J39" s="71">
        <f t="shared" si="1"/>
        <v>0</v>
      </c>
      <c r="K39" s="23"/>
      <c r="L39" s="71">
        <f t="shared" si="2"/>
        <v>0</v>
      </c>
      <c r="M39" s="81">
        <v>171</v>
      </c>
      <c r="N39" s="82">
        <f t="shared" si="3"/>
        <v>0.2235294117647059</v>
      </c>
      <c r="O39" s="52" t="s">
        <v>43</v>
      </c>
      <c r="P39" s="23"/>
      <c r="Q39" s="71" t="e">
        <f t="shared" si="4"/>
        <v>#DIV/0!</v>
      </c>
      <c r="R39" s="23"/>
      <c r="S39" s="71">
        <f t="shared" si="5"/>
        <v>0</v>
      </c>
      <c r="T39" s="81">
        <v>412</v>
      </c>
      <c r="U39" s="82">
        <f t="shared" si="10"/>
        <v>0.538562091503268</v>
      </c>
      <c r="V39" s="52" t="s">
        <v>43</v>
      </c>
      <c r="W39" s="85">
        <v>265</v>
      </c>
      <c r="X39" s="86">
        <f t="shared" si="8"/>
        <v>0.7066666666666667</v>
      </c>
      <c r="Y39" s="85">
        <v>250</v>
      </c>
      <c r="Z39" s="86">
        <f t="shared" si="6"/>
        <v>0.6410256410256411</v>
      </c>
      <c r="AA39" s="87">
        <f t="shared" si="7"/>
        <v>515</v>
      </c>
      <c r="AB39" s="82">
        <f t="shared" si="9"/>
        <v>0.673202614379085</v>
      </c>
    </row>
    <row r="40" spans="1:28" ht="15.75">
      <c r="A40" s="52" t="s">
        <v>44</v>
      </c>
      <c r="B40" s="52" t="s">
        <v>45</v>
      </c>
      <c r="C40" s="52" t="s">
        <v>46</v>
      </c>
      <c r="D40" s="52"/>
      <c r="E40" s="79">
        <v>283</v>
      </c>
      <c r="F40" s="79">
        <v>332</v>
      </c>
      <c r="G40" s="79">
        <f t="shared" si="0"/>
        <v>615</v>
      </c>
      <c r="H40" s="52" t="s">
        <v>44</v>
      </c>
      <c r="I40" s="23"/>
      <c r="J40" s="71">
        <f t="shared" si="1"/>
        <v>0</v>
      </c>
      <c r="K40" s="23"/>
      <c r="L40" s="71">
        <f t="shared" si="2"/>
        <v>0</v>
      </c>
      <c r="M40" s="81">
        <v>135</v>
      </c>
      <c r="N40" s="82">
        <f t="shared" si="3"/>
        <v>0.21951219512195122</v>
      </c>
      <c r="O40" s="52" t="s">
        <v>44</v>
      </c>
      <c r="P40" s="23"/>
      <c r="Q40" s="71" t="e">
        <f t="shared" si="4"/>
        <v>#DIV/0!</v>
      </c>
      <c r="R40" s="23"/>
      <c r="S40" s="71">
        <f t="shared" si="5"/>
        <v>0</v>
      </c>
      <c r="T40" s="81">
        <v>313</v>
      </c>
      <c r="U40" s="82">
        <f t="shared" si="10"/>
        <v>0.5089430894308943</v>
      </c>
      <c r="V40" s="52" t="s">
        <v>44</v>
      </c>
      <c r="W40" s="85">
        <v>183</v>
      </c>
      <c r="X40" s="86">
        <f t="shared" si="8"/>
        <v>0.6466431095406361</v>
      </c>
      <c r="Y40" s="85">
        <v>207</v>
      </c>
      <c r="Z40" s="86">
        <f t="shared" si="6"/>
        <v>0.6234939759036144</v>
      </c>
      <c r="AA40" s="87">
        <f t="shared" si="7"/>
        <v>390</v>
      </c>
      <c r="AB40" s="82">
        <f t="shared" si="9"/>
        <v>0.6341463414634146</v>
      </c>
    </row>
    <row r="41" spans="1:28" ht="15.75">
      <c r="A41" s="52" t="s">
        <v>47</v>
      </c>
      <c r="B41" s="52" t="s">
        <v>45</v>
      </c>
      <c r="C41" s="52" t="s">
        <v>46</v>
      </c>
      <c r="D41" s="52"/>
      <c r="E41" s="79">
        <v>375</v>
      </c>
      <c r="F41" s="79">
        <v>416</v>
      </c>
      <c r="G41" s="79">
        <f t="shared" si="0"/>
        <v>791</v>
      </c>
      <c r="H41" s="52" t="s">
        <v>47</v>
      </c>
      <c r="I41" s="23"/>
      <c r="J41" s="71">
        <f>(I41/E41)</f>
        <v>0</v>
      </c>
      <c r="K41" s="23"/>
      <c r="L41" s="71">
        <f t="shared" si="2"/>
        <v>0</v>
      </c>
      <c r="M41" s="81">
        <v>189</v>
      </c>
      <c r="N41" s="82">
        <f aca="true" t="shared" si="11" ref="N41:N58">(M41/G41)</f>
        <v>0.23893805309734514</v>
      </c>
      <c r="O41" s="52" t="s">
        <v>47</v>
      </c>
      <c r="P41" s="23"/>
      <c r="Q41" s="71" t="e">
        <f>(P41/L41)</f>
        <v>#DIV/0!</v>
      </c>
      <c r="R41" s="23"/>
      <c r="S41" s="71">
        <f t="shared" si="5"/>
        <v>0</v>
      </c>
      <c r="T41" s="81">
        <v>460</v>
      </c>
      <c r="U41" s="82">
        <f t="shared" si="10"/>
        <v>0.5815423514538559</v>
      </c>
      <c r="V41" s="52" t="s">
        <v>47</v>
      </c>
      <c r="W41" s="85">
        <v>279</v>
      </c>
      <c r="X41" s="86">
        <f t="shared" si="8"/>
        <v>0.744</v>
      </c>
      <c r="Y41" s="85">
        <v>291</v>
      </c>
      <c r="Z41" s="86">
        <f t="shared" si="6"/>
        <v>0.6995192307692307</v>
      </c>
      <c r="AA41" s="87">
        <f t="shared" si="7"/>
        <v>570</v>
      </c>
      <c r="AB41" s="82">
        <f t="shared" si="9"/>
        <v>0.7206068268015171</v>
      </c>
    </row>
    <row r="42" spans="1:28" ht="15.75">
      <c r="A42" s="52" t="s">
        <v>48</v>
      </c>
      <c r="B42" s="52" t="s">
        <v>45</v>
      </c>
      <c r="C42" s="52" t="s">
        <v>46</v>
      </c>
      <c r="D42" s="52"/>
      <c r="E42" s="79">
        <v>327</v>
      </c>
      <c r="F42" s="79">
        <v>399</v>
      </c>
      <c r="G42" s="79">
        <f t="shared" si="0"/>
        <v>726</v>
      </c>
      <c r="H42" s="52" t="s">
        <v>48</v>
      </c>
      <c r="I42" s="23"/>
      <c r="J42" s="71">
        <f>(I42/E42)</f>
        <v>0</v>
      </c>
      <c r="K42" s="23" t="s">
        <v>81</v>
      </c>
      <c r="L42" s="71" t="e">
        <f aca="true" t="shared" si="12" ref="L42:L58">(K42/F42)</f>
        <v>#VALUE!</v>
      </c>
      <c r="M42" s="81">
        <v>169</v>
      </c>
      <c r="N42" s="82">
        <f t="shared" si="11"/>
        <v>0.2327823691460055</v>
      </c>
      <c r="O42" s="52" t="s">
        <v>48</v>
      </c>
      <c r="P42" s="23"/>
      <c r="Q42" s="71" t="e">
        <f>(P42/L42)</f>
        <v>#VALUE!</v>
      </c>
      <c r="R42" s="23"/>
      <c r="S42" s="71">
        <f t="shared" si="5"/>
        <v>0</v>
      </c>
      <c r="T42" s="81">
        <v>393</v>
      </c>
      <c r="U42" s="82">
        <f t="shared" si="10"/>
        <v>0.5413223140495868</v>
      </c>
      <c r="V42" s="52" t="s">
        <v>48</v>
      </c>
      <c r="W42" s="85">
        <v>217</v>
      </c>
      <c r="X42" s="86">
        <f t="shared" si="8"/>
        <v>0.6636085626911316</v>
      </c>
      <c r="Y42" s="85">
        <v>263</v>
      </c>
      <c r="Z42" s="86">
        <f t="shared" si="6"/>
        <v>0.6591478696741855</v>
      </c>
      <c r="AA42" s="87">
        <f t="shared" si="7"/>
        <v>480</v>
      </c>
      <c r="AB42" s="82">
        <f t="shared" si="9"/>
        <v>0.6611570247933884</v>
      </c>
    </row>
    <row r="43" spans="1:28" ht="15.75">
      <c r="A43" s="52" t="s">
        <v>49</v>
      </c>
      <c r="B43" s="52" t="s">
        <v>78</v>
      </c>
      <c r="C43" s="52" t="s">
        <v>79</v>
      </c>
      <c r="D43" s="52">
        <v>21</v>
      </c>
      <c r="E43" s="79">
        <v>0</v>
      </c>
      <c r="F43" s="79">
        <v>0</v>
      </c>
      <c r="G43" s="79">
        <f t="shared" si="0"/>
        <v>0</v>
      </c>
      <c r="H43" s="52" t="s">
        <v>49</v>
      </c>
      <c r="I43" s="23"/>
      <c r="J43" s="71">
        <f aca="true" t="shared" si="13" ref="J43:J56">(I43/E44)</f>
        <v>0</v>
      </c>
      <c r="K43" s="23"/>
      <c r="L43" s="71" t="e">
        <f t="shared" si="12"/>
        <v>#DIV/0!</v>
      </c>
      <c r="M43" s="81">
        <v>7</v>
      </c>
      <c r="N43" s="82" t="e">
        <f t="shared" si="11"/>
        <v>#DIV/0!</v>
      </c>
      <c r="O43" s="52" t="s">
        <v>49</v>
      </c>
      <c r="P43" s="23"/>
      <c r="Q43" s="71" t="e">
        <f aca="true" t="shared" si="14" ref="Q43:Q56">(P43/L44)</f>
        <v>#DIV/0!</v>
      </c>
      <c r="R43" s="23"/>
      <c r="S43" s="71">
        <f t="shared" si="5"/>
        <v>0</v>
      </c>
      <c r="T43" s="81">
        <v>27</v>
      </c>
      <c r="U43" s="82" t="e">
        <f t="shared" si="10"/>
        <v>#DIV/0!</v>
      </c>
      <c r="V43" s="52" t="s">
        <v>49</v>
      </c>
      <c r="W43" s="85">
        <v>23</v>
      </c>
      <c r="X43" s="86" t="e">
        <f t="shared" si="8"/>
        <v>#DIV/0!</v>
      </c>
      <c r="Y43" s="85">
        <v>20</v>
      </c>
      <c r="Z43" s="86" t="e">
        <f t="shared" si="6"/>
        <v>#DIV/0!</v>
      </c>
      <c r="AA43" s="87">
        <f t="shared" si="7"/>
        <v>43</v>
      </c>
      <c r="AB43" s="82" t="e">
        <f t="shared" si="9"/>
        <v>#DIV/0!</v>
      </c>
    </row>
    <row r="44" spans="1:28" ht="15.75">
      <c r="A44" s="52" t="s">
        <v>50</v>
      </c>
      <c r="B44" s="52" t="s">
        <v>51</v>
      </c>
      <c r="C44" s="52" t="s">
        <v>52</v>
      </c>
      <c r="D44" s="52">
        <v>8</v>
      </c>
      <c r="E44" s="79">
        <v>590</v>
      </c>
      <c r="F44" s="79">
        <v>602</v>
      </c>
      <c r="G44" s="79">
        <f t="shared" si="0"/>
        <v>1192</v>
      </c>
      <c r="H44" s="52" t="s">
        <v>50</v>
      </c>
      <c r="I44" s="23"/>
      <c r="J44" s="71">
        <f t="shared" si="13"/>
        <v>0</v>
      </c>
      <c r="K44" s="23"/>
      <c r="L44" s="71">
        <f t="shared" si="12"/>
        <v>0</v>
      </c>
      <c r="M44" s="81">
        <v>263</v>
      </c>
      <c r="N44" s="82">
        <f t="shared" si="11"/>
        <v>0.22063758389261745</v>
      </c>
      <c r="O44" s="52" t="s">
        <v>50</v>
      </c>
      <c r="P44" s="23"/>
      <c r="Q44" s="71" t="e">
        <f t="shared" si="14"/>
        <v>#DIV/0!</v>
      </c>
      <c r="R44" s="23"/>
      <c r="S44" s="71">
        <f t="shared" si="5"/>
        <v>0</v>
      </c>
      <c r="T44" s="81">
        <v>633</v>
      </c>
      <c r="U44" s="82">
        <f t="shared" si="10"/>
        <v>0.5310402684563759</v>
      </c>
      <c r="V44" s="52" t="s">
        <v>50</v>
      </c>
      <c r="W44" s="85">
        <v>406</v>
      </c>
      <c r="X44" s="86">
        <f t="shared" si="8"/>
        <v>0.688135593220339</v>
      </c>
      <c r="Y44" s="85">
        <v>432</v>
      </c>
      <c r="Z44" s="86">
        <f t="shared" si="6"/>
        <v>0.717607973421927</v>
      </c>
      <c r="AA44" s="87">
        <f t="shared" si="7"/>
        <v>838</v>
      </c>
      <c r="AB44" s="82">
        <f t="shared" si="9"/>
        <v>0.7030201342281879</v>
      </c>
    </row>
    <row r="45" spans="1:28" ht="15.75">
      <c r="A45" s="52" t="s">
        <v>53</v>
      </c>
      <c r="B45" s="52" t="s">
        <v>51</v>
      </c>
      <c r="C45" s="52" t="s">
        <v>52</v>
      </c>
      <c r="D45" s="52">
        <v>8</v>
      </c>
      <c r="E45" s="79">
        <v>395</v>
      </c>
      <c r="F45" s="79">
        <v>463</v>
      </c>
      <c r="G45" s="79">
        <f t="shared" si="0"/>
        <v>858</v>
      </c>
      <c r="H45" s="52" t="s">
        <v>53</v>
      </c>
      <c r="I45" s="23"/>
      <c r="J45" s="71">
        <f t="shared" si="13"/>
        <v>0</v>
      </c>
      <c r="K45" s="23"/>
      <c r="L45" s="71">
        <f t="shared" si="12"/>
        <v>0</v>
      </c>
      <c r="M45" s="81">
        <v>189</v>
      </c>
      <c r="N45" s="82">
        <f t="shared" si="11"/>
        <v>0.2202797202797203</v>
      </c>
      <c r="O45" s="52" t="s">
        <v>53</v>
      </c>
      <c r="P45" s="23"/>
      <c r="Q45" s="71" t="e">
        <f t="shared" si="14"/>
        <v>#DIV/0!</v>
      </c>
      <c r="R45" s="23"/>
      <c r="S45" s="71">
        <f t="shared" si="5"/>
        <v>0</v>
      </c>
      <c r="T45" s="81">
        <v>489</v>
      </c>
      <c r="U45" s="82">
        <f t="shared" si="10"/>
        <v>0.5699300699300699</v>
      </c>
      <c r="V45" s="52" t="s">
        <v>53</v>
      </c>
      <c r="W45" s="85">
        <v>298</v>
      </c>
      <c r="X45" s="86">
        <f t="shared" si="8"/>
        <v>0.7544303797468355</v>
      </c>
      <c r="Y45" s="85">
        <v>307</v>
      </c>
      <c r="Z45" s="86">
        <f t="shared" si="6"/>
        <v>0.6630669546436285</v>
      </c>
      <c r="AA45" s="87">
        <f t="shared" si="7"/>
        <v>605</v>
      </c>
      <c r="AB45" s="82">
        <f t="shared" si="9"/>
        <v>0.7051282051282052</v>
      </c>
    </row>
    <row r="46" spans="1:28" ht="15.75">
      <c r="A46" s="52" t="s">
        <v>54</v>
      </c>
      <c r="B46" s="52" t="s">
        <v>51</v>
      </c>
      <c r="C46" s="52" t="s">
        <v>52</v>
      </c>
      <c r="D46" s="52">
        <v>8</v>
      </c>
      <c r="E46" s="79">
        <v>395</v>
      </c>
      <c r="F46" s="79">
        <v>434</v>
      </c>
      <c r="G46" s="79">
        <f t="shared" si="0"/>
        <v>829</v>
      </c>
      <c r="H46" s="52" t="s">
        <v>54</v>
      </c>
      <c r="I46" s="23"/>
      <c r="J46" s="71">
        <f t="shared" si="13"/>
        <v>0</v>
      </c>
      <c r="K46" s="23"/>
      <c r="L46" s="71">
        <f t="shared" si="12"/>
        <v>0</v>
      </c>
      <c r="M46" s="81">
        <v>186</v>
      </c>
      <c r="N46" s="82">
        <f t="shared" si="11"/>
        <v>0.2243667068757539</v>
      </c>
      <c r="O46" s="52" t="s">
        <v>54</v>
      </c>
      <c r="P46" s="23"/>
      <c r="Q46" s="71" t="e">
        <f t="shared" si="14"/>
        <v>#DIV/0!</v>
      </c>
      <c r="R46" s="23"/>
      <c r="S46" s="71">
        <f t="shared" si="5"/>
        <v>0</v>
      </c>
      <c r="T46" s="81">
        <v>398</v>
      </c>
      <c r="U46" s="82">
        <f t="shared" si="10"/>
        <v>0.48009650180940894</v>
      </c>
      <c r="V46" s="52" t="s">
        <v>54</v>
      </c>
      <c r="W46" s="85">
        <v>246</v>
      </c>
      <c r="X46" s="86">
        <f t="shared" si="8"/>
        <v>0.6227848101265823</v>
      </c>
      <c r="Y46" s="85">
        <v>255</v>
      </c>
      <c r="Z46" s="86">
        <f t="shared" si="6"/>
        <v>0.5875576036866359</v>
      </c>
      <c r="AA46" s="87">
        <f t="shared" si="7"/>
        <v>501</v>
      </c>
      <c r="AB46" s="82">
        <f t="shared" si="9"/>
        <v>0.6043425814234017</v>
      </c>
    </row>
    <row r="47" spans="1:28" ht="15.75">
      <c r="A47" s="52" t="s">
        <v>55</v>
      </c>
      <c r="B47" s="52" t="s">
        <v>51</v>
      </c>
      <c r="C47" s="52" t="s">
        <v>52</v>
      </c>
      <c r="D47" s="52">
        <v>8</v>
      </c>
      <c r="E47" s="79">
        <v>346</v>
      </c>
      <c r="F47" s="79">
        <v>362</v>
      </c>
      <c r="G47" s="79">
        <f t="shared" si="0"/>
        <v>708</v>
      </c>
      <c r="H47" s="52" t="s">
        <v>55</v>
      </c>
      <c r="I47" s="23"/>
      <c r="J47" s="71">
        <f t="shared" si="13"/>
        <v>0</v>
      </c>
      <c r="K47" s="23"/>
      <c r="L47" s="71">
        <f t="shared" si="12"/>
        <v>0</v>
      </c>
      <c r="M47" s="81">
        <v>144</v>
      </c>
      <c r="N47" s="82">
        <f t="shared" si="11"/>
        <v>0.2033898305084746</v>
      </c>
      <c r="O47" s="52" t="s">
        <v>55</v>
      </c>
      <c r="P47" s="23"/>
      <c r="Q47" s="71" t="e">
        <f t="shared" si="14"/>
        <v>#DIV/0!</v>
      </c>
      <c r="R47" s="23"/>
      <c r="S47" s="71">
        <f t="shared" si="5"/>
        <v>0</v>
      </c>
      <c r="T47" s="81">
        <v>313</v>
      </c>
      <c r="U47" s="82">
        <f t="shared" si="10"/>
        <v>0.442090395480226</v>
      </c>
      <c r="V47" s="52" t="s">
        <v>55</v>
      </c>
      <c r="W47" s="85">
        <v>193</v>
      </c>
      <c r="X47" s="86">
        <f t="shared" si="8"/>
        <v>0.5578034682080925</v>
      </c>
      <c r="Y47" s="85">
        <v>205</v>
      </c>
      <c r="Z47" s="86">
        <f t="shared" si="6"/>
        <v>0.5662983425414365</v>
      </c>
      <c r="AA47" s="87">
        <f t="shared" si="7"/>
        <v>398</v>
      </c>
      <c r="AB47" s="82">
        <f t="shared" si="9"/>
        <v>0.5621468926553672</v>
      </c>
    </row>
    <row r="48" spans="1:28" ht="15.75">
      <c r="A48" s="52" t="s">
        <v>56</v>
      </c>
      <c r="B48" s="52" t="s">
        <v>98</v>
      </c>
      <c r="C48" s="52" t="s">
        <v>57</v>
      </c>
      <c r="D48" s="52">
        <v>3</v>
      </c>
      <c r="E48" s="79">
        <v>325</v>
      </c>
      <c r="F48" s="79">
        <v>356</v>
      </c>
      <c r="G48" s="79">
        <f t="shared" si="0"/>
        <v>681</v>
      </c>
      <c r="H48" s="52" t="s">
        <v>56</v>
      </c>
      <c r="I48" s="23"/>
      <c r="J48" s="71">
        <f t="shared" si="13"/>
        <v>0</v>
      </c>
      <c r="K48" s="23"/>
      <c r="L48" s="71">
        <f t="shared" si="12"/>
        <v>0</v>
      </c>
      <c r="M48" s="81">
        <v>163</v>
      </c>
      <c r="N48" s="82">
        <f t="shared" si="11"/>
        <v>0.2393538913362702</v>
      </c>
      <c r="O48" s="52" t="s">
        <v>56</v>
      </c>
      <c r="P48" s="23"/>
      <c r="Q48" s="71" t="e">
        <f t="shared" si="14"/>
        <v>#DIV/0!</v>
      </c>
      <c r="R48" s="23"/>
      <c r="S48" s="71">
        <f t="shared" si="5"/>
        <v>0</v>
      </c>
      <c r="T48" s="81">
        <v>370</v>
      </c>
      <c r="U48" s="82">
        <f t="shared" si="10"/>
        <v>0.5433186490455213</v>
      </c>
      <c r="V48" s="52" t="s">
        <v>56</v>
      </c>
      <c r="W48" s="85">
        <v>225</v>
      </c>
      <c r="X48" s="86">
        <f t="shared" si="8"/>
        <v>0.6923076923076923</v>
      </c>
      <c r="Y48" s="85">
        <v>231</v>
      </c>
      <c r="Z48" s="86">
        <f t="shared" si="6"/>
        <v>0.648876404494382</v>
      </c>
      <c r="AA48" s="87">
        <f t="shared" si="7"/>
        <v>456</v>
      </c>
      <c r="AB48" s="82">
        <f t="shared" si="9"/>
        <v>0.6696035242290749</v>
      </c>
    </row>
    <row r="49" spans="1:28" ht="15.75">
      <c r="A49" s="52" t="s">
        <v>58</v>
      </c>
      <c r="B49" s="52" t="s">
        <v>98</v>
      </c>
      <c r="C49" s="52" t="s">
        <v>57</v>
      </c>
      <c r="D49" s="52">
        <v>3</v>
      </c>
      <c r="E49" s="79">
        <v>342</v>
      </c>
      <c r="F49" s="79">
        <v>353</v>
      </c>
      <c r="G49" s="79">
        <f t="shared" si="0"/>
        <v>695</v>
      </c>
      <c r="H49" s="52" t="s">
        <v>58</v>
      </c>
      <c r="I49" s="23"/>
      <c r="J49" s="71">
        <f t="shared" si="13"/>
        <v>0</v>
      </c>
      <c r="K49" s="23"/>
      <c r="L49" s="71">
        <f t="shared" si="12"/>
        <v>0</v>
      </c>
      <c r="M49" s="81">
        <v>151</v>
      </c>
      <c r="N49" s="82">
        <f t="shared" si="11"/>
        <v>0.21726618705035972</v>
      </c>
      <c r="O49" s="52" t="s">
        <v>58</v>
      </c>
      <c r="P49" s="23"/>
      <c r="Q49" s="71" t="e">
        <f t="shared" si="14"/>
        <v>#DIV/0!</v>
      </c>
      <c r="R49" s="23"/>
      <c r="S49" s="71">
        <f t="shared" si="5"/>
        <v>0</v>
      </c>
      <c r="T49" s="81">
        <v>385</v>
      </c>
      <c r="U49" s="82">
        <f t="shared" si="10"/>
        <v>0.5539568345323741</v>
      </c>
      <c r="V49" s="52" t="s">
        <v>58</v>
      </c>
      <c r="W49" s="85">
        <v>238</v>
      </c>
      <c r="X49" s="86">
        <f t="shared" si="8"/>
        <v>0.695906432748538</v>
      </c>
      <c r="Y49" s="85">
        <v>245</v>
      </c>
      <c r="Z49" s="86">
        <f t="shared" si="6"/>
        <v>0.6940509915014165</v>
      </c>
      <c r="AA49" s="87">
        <f t="shared" si="7"/>
        <v>483</v>
      </c>
      <c r="AB49" s="82">
        <f t="shared" si="9"/>
        <v>0.6949640287769784</v>
      </c>
    </row>
    <row r="50" spans="1:28" ht="15.75">
      <c r="A50" s="52" t="s">
        <v>59</v>
      </c>
      <c r="B50" s="52" t="s">
        <v>98</v>
      </c>
      <c r="C50" s="52" t="s">
        <v>57</v>
      </c>
      <c r="D50" s="52">
        <v>3</v>
      </c>
      <c r="E50" s="79">
        <v>313</v>
      </c>
      <c r="F50" s="79">
        <v>338</v>
      </c>
      <c r="G50" s="79">
        <f t="shared" si="0"/>
        <v>651</v>
      </c>
      <c r="H50" s="52" t="s">
        <v>59</v>
      </c>
      <c r="I50" s="23"/>
      <c r="J50" s="71">
        <f t="shared" si="13"/>
        <v>0</v>
      </c>
      <c r="K50" s="23"/>
      <c r="L50" s="71">
        <f t="shared" si="12"/>
        <v>0</v>
      </c>
      <c r="M50" s="81">
        <v>157</v>
      </c>
      <c r="N50" s="82">
        <f t="shared" si="11"/>
        <v>0.2411674347158218</v>
      </c>
      <c r="O50" s="52" t="s">
        <v>59</v>
      </c>
      <c r="P50" s="23"/>
      <c r="Q50" s="71" t="e">
        <f t="shared" si="14"/>
        <v>#DIV/0!</v>
      </c>
      <c r="R50" s="23"/>
      <c r="S50" s="71">
        <f t="shared" si="5"/>
        <v>0</v>
      </c>
      <c r="T50" s="81">
        <v>376</v>
      </c>
      <c r="U50" s="82">
        <f t="shared" si="10"/>
        <v>0.5775729646697388</v>
      </c>
      <c r="V50" s="52" t="s">
        <v>59</v>
      </c>
      <c r="W50" s="85">
        <v>213</v>
      </c>
      <c r="X50" s="86">
        <f t="shared" si="8"/>
        <v>0.6805111821086262</v>
      </c>
      <c r="Y50" s="85">
        <v>239</v>
      </c>
      <c r="Z50" s="86">
        <f t="shared" si="6"/>
        <v>0.7071005917159763</v>
      </c>
      <c r="AA50" s="87">
        <f t="shared" si="7"/>
        <v>452</v>
      </c>
      <c r="AB50" s="82">
        <f t="shared" si="9"/>
        <v>0.6943164362519201</v>
      </c>
    </row>
    <row r="51" spans="1:28" ht="15.75">
      <c r="A51" s="52" t="s">
        <v>60</v>
      </c>
      <c r="B51" s="52" t="s">
        <v>92</v>
      </c>
      <c r="C51" s="52" t="s">
        <v>11</v>
      </c>
      <c r="D51" s="52">
        <v>4</v>
      </c>
      <c r="E51" s="79">
        <v>299</v>
      </c>
      <c r="F51" s="79">
        <v>344</v>
      </c>
      <c r="G51" s="79">
        <f t="shared" si="0"/>
        <v>643</v>
      </c>
      <c r="H51" s="52" t="s">
        <v>60</v>
      </c>
      <c r="I51" s="23"/>
      <c r="J51" s="71">
        <f t="shared" si="13"/>
        <v>0</v>
      </c>
      <c r="K51" s="23"/>
      <c r="L51" s="71">
        <f t="shared" si="12"/>
        <v>0</v>
      </c>
      <c r="M51" s="81">
        <v>123</v>
      </c>
      <c r="N51" s="82">
        <f t="shared" si="11"/>
        <v>0.19129082426127528</v>
      </c>
      <c r="O51" s="52" t="s">
        <v>60</v>
      </c>
      <c r="P51" s="23"/>
      <c r="Q51" s="71" t="e">
        <f t="shared" si="14"/>
        <v>#DIV/0!</v>
      </c>
      <c r="R51" s="23"/>
      <c r="S51" s="71">
        <f t="shared" si="5"/>
        <v>0</v>
      </c>
      <c r="T51" s="81">
        <v>311</v>
      </c>
      <c r="U51" s="82">
        <f t="shared" si="10"/>
        <v>0.48367029548989116</v>
      </c>
      <c r="V51" s="52" t="s">
        <v>60</v>
      </c>
      <c r="W51" s="85">
        <v>168</v>
      </c>
      <c r="X51" s="86">
        <f t="shared" si="8"/>
        <v>0.5618729096989966</v>
      </c>
      <c r="Y51" s="85">
        <v>206</v>
      </c>
      <c r="Z51" s="86">
        <f t="shared" si="6"/>
        <v>0.5988372093023255</v>
      </c>
      <c r="AA51" s="87">
        <f t="shared" si="7"/>
        <v>374</v>
      </c>
      <c r="AB51" s="82">
        <f t="shared" si="9"/>
        <v>0.5816485225505443</v>
      </c>
    </row>
    <row r="52" spans="1:28" ht="15.75">
      <c r="A52" s="52" t="s">
        <v>61</v>
      </c>
      <c r="B52" s="52" t="s">
        <v>92</v>
      </c>
      <c r="C52" s="52" t="s">
        <v>11</v>
      </c>
      <c r="D52" s="52">
        <v>4</v>
      </c>
      <c r="E52" s="79">
        <v>401</v>
      </c>
      <c r="F52" s="79">
        <v>443</v>
      </c>
      <c r="G52" s="79">
        <f t="shared" si="0"/>
        <v>844</v>
      </c>
      <c r="H52" s="52" t="s">
        <v>61</v>
      </c>
      <c r="I52" s="23"/>
      <c r="J52" s="71">
        <f t="shared" si="13"/>
        <v>0</v>
      </c>
      <c r="K52" s="23"/>
      <c r="L52" s="71">
        <f t="shared" si="12"/>
        <v>0</v>
      </c>
      <c r="M52" s="81">
        <v>177</v>
      </c>
      <c r="N52" s="82">
        <f t="shared" si="11"/>
        <v>0.20971563981042654</v>
      </c>
      <c r="O52" s="52" t="s">
        <v>61</v>
      </c>
      <c r="P52" s="23"/>
      <c r="Q52" s="71" t="e">
        <f t="shared" si="14"/>
        <v>#DIV/0!</v>
      </c>
      <c r="R52" s="23"/>
      <c r="S52" s="71">
        <f t="shared" si="5"/>
        <v>0</v>
      </c>
      <c r="T52" s="81">
        <v>462</v>
      </c>
      <c r="U52" s="82">
        <f t="shared" si="10"/>
        <v>0.54739336492891</v>
      </c>
      <c r="V52" s="52" t="s">
        <v>61</v>
      </c>
      <c r="W52" s="85">
        <v>263</v>
      </c>
      <c r="X52" s="86">
        <f t="shared" si="8"/>
        <v>0.655860349127182</v>
      </c>
      <c r="Y52" s="85">
        <v>276</v>
      </c>
      <c r="Z52" s="86">
        <f t="shared" si="6"/>
        <v>0.6230248306997742</v>
      </c>
      <c r="AA52" s="87">
        <f t="shared" si="7"/>
        <v>539</v>
      </c>
      <c r="AB52" s="82">
        <f t="shared" si="9"/>
        <v>0.6386255924170616</v>
      </c>
    </row>
    <row r="53" spans="1:28" ht="15.75">
      <c r="A53" s="52" t="s">
        <v>62</v>
      </c>
      <c r="B53" s="52" t="s">
        <v>63</v>
      </c>
      <c r="C53" s="52" t="s">
        <v>64</v>
      </c>
      <c r="D53" s="52"/>
      <c r="E53" s="79">
        <v>379</v>
      </c>
      <c r="F53" s="79">
        <v>459</v>
      </c>
      <c r="G53" s="79">
        <f t="shared" si="0"/>
        <v>838</v>
      </c>
      <c r="H53" s="52" t="s">
        <v>62</v>
      </c>
      <c r="I53" s="23"/>
      <c r="J53" s="71">
        <f t="shared" si="13"/>
        <v>0</v>
      </c>
      <c r="K53" s="23"/>
      <c r="L53" s="71">
        <f t="shared" si="12"/>
        <v>0</v>
      </c>
      <c r="M53" s="81">
        <v>206</v>
      </c>
      <c r="N53" s="82">
        <f t="shared" si="11"/>
        <v>0.2458233890214797</v>
      </c>
      <c r="O53" s="52" t="s">
        <v>62</v>
      </c>
      <c r="P53" s="23"/>
      <c r="Q53" s="71" t="e">
        <f t="shared" si="14"/>
        <v>#DIV/0!</v>
      </c>
      <c r="R53" s="23"/>
      <c r="S53" s="71">
        <f t="shared" si="5"/>
        <v>0</v>
      </c>
      <c r="T53" s="81">
        <v>509</v>
      </c>
      <c r="U53" s="82">
        <f t="shared" si="10"/>
        <v>0.6073985680190931</v>
      </c>
      <c r="V53" s="52" t="s">
        <v>62</v>
      </c>
      <c r="W53" s="85">
        <v>281</v>
      </c>
      <c r="X53" s="86">
        <f t="shared" si="8"/>
        <v>0.741424802110818</v>
      </c>
      <c r="Y53" s="85">
        <v>322</v>
      </c>
      <c r="Z53" s="86">
        <f t="shared" si="6"/>
        <v>0.7015250544662309</v>
      </c>
      <c r="AA53" s="87">
        <f t="shared" si="7"/>
        <v>603</v>
      </c>
      <c r="AB53" s="82">
        <f t="shared" si="9"/>
        <v>0.7195704057279236</v>
      </c>
    </row>
    <row r="54" spans="1:28" ht="15.75">
      <c r="A54" s="52" t="s">
        <v>65</v>
      </c>
      <c r="B54" s="52" t="s">
        <v>63</v>
      </c>
      <c r="C54" s="52" t="s">
        <v>64</v>
      </c>
      <c r="D54" s="52"/>
      <c r="E54" s="79">
        <v>349</v>
      </c>
      <c r="F54" s="79">
        <v>428</v>
      </c>
      <c r="G54" s="79">
        <f t="shared" si="0"/>
        <v>777</v>
      </c>
      <c r="H54" s="52" t="s">
        <v>65</v>
      </c>
      <c r="I54" s="23"/>
      <c r="J54" s="71">
        <f t="shared" si="13"/>
        <v>0</v>
      </c>
      <c r="K54" s="23"/>
      <c r="L54" s="71">
        <f t="shared" si="12"/>
        <v>0</v>
      </c>
      <c r="M54" s="81">
        <v>180</v>
      </c>
      <c r="N54" s="82">
        <f t="shared" si="11"/>
        <v>0.23166023166023167</v>
      </c>
      <c r="O54" s="52" t="s">
        <v>65</v>
      </c>
      <c r="P54" s="23"/>
      <c r="Q54" s="71" t="e">
        <f t="shared" si="14"/>
        <v>#DIV/0!</v>
      </c>
      <c r="R54" s="23"/>
      <c r="S54" s="71">
        <f t="shared" si="5"/>
        <v>0</v>
      </c>
      <c r="T54" s="81">
        <v>439</v>
      </c>
      <c r="U54" s="82">
        <f t="shared" si="10"/>
        <v>0.564993564993565</v>
      </c>
      <c r="V54" s="52" t="s">
        <v>65</v>
      </c>
      <c r="W54" s="85">
        <v>235</v>
      </c>
      <c r="X54" s="86">
        <f t="shared" si="8"/>
        <v>0.673352435530086</v>
      </c>
      <c r="Y54" s="85">
        <v>284</v>
      </c>
      <c r="Z54" s="86">
        <f t="shared" si="6"/>
        <v>0.6635514018691588</v>
      </c>
      <c r="AA54" s="87">
        <f t="shared" si="7"/>
        <v>519</v>
      </c>
      <c r="AB54" s="82">
        <f t="shared" si="9"/>
        <v>0.667953667953668</v>
      </c>
    </row>
    <row r="55" spans="1:28" ht="15.75">
      <c r="A55" s="52" t="s">
        <v>66</v>
      </c>
      <c r="B55" s="52" t="s">
        <v>63</v>
      </c>
      <c r="C55" s="52" t="s">
        <v>64</v>
      </c>
      <c r="D55" s="52"/>
      <c r="E55" s="79">
        <v>448</v>
      </c>
      <c r="F55" s="79">
        <v>480</v>
      </c>
      <c r="G55" s="79">
        <f t="shared" si="0"/>
        <v>928</v>
      </c>
      <c r="H55" s="52" t="s">
        <v>66</v>
      </c>
      <c r="I55" s="23"/>
      <c r="J55" s="71">
        <f t="shared" si="13"/>
        <v>0</v>
      </c>
      <c r="K55" s="23"/>
      <c r="L55" s="71">
        <f t="shared" si="12"/>
        <v>0</v>
      </c>
      <c r="M55" s="81">
        <v>215</v>
      </c>
      <c r="N55" s="82">
        <f t="shared" si="11"/>
        <v>0.23168103448275862</v>
      </c>
      <c r="O55" s="52" t="s">
        <v>66</v>
      </c>
      <c r="P55" s="23"/>
      <c r="Q55" s="71" t="e">
        <f t="shared" si="14"/>
        <v>#DIV/0!</v>
      </c>
      <c r="R55" s="23"/>
      <c r="S55" s="71">
        <f t="shared" si="5"/>
        <v>0</v>
      </c>
      <c r="T55" s="81">
        <v>520</v>
      </c>
      <c r="U55" s="82">
        <f t="shared" si="10"/>
        <v>0.5603448275862069</v>
      </c>
      <c r="V55" s="52" t="s">
        <v>66</v>
      </c>
      <c r="W55" s="85">
        <v>319</v>
      </c>
      <c r="X55" s="86">
        <f t="shared" si="8"/>
        <v>0.7120535714285714</v>
      </c>
      <c r="Y55" s="85">
        <v>343</v>
      </c>
      <c r="Z55" s="86">
        <f t="shared" si="6"/>
        <v>0.7145833333333333</v>
      </c>
      <c r="AA55" s="87">
        <f t="shared" si="7"/>
        <v>662</v>
      </c>
      <c r="AB55" s="82">
        <f t="shared" si="9"/>
        <v>0.7133620689655172</v>
      </c>
    </row>
    <row r="56" spans="1:28" ht="15.75">
      <c r="A56" s="52" t="s">
        <v>67</v>
      </c>
      <c r="B56" s="52" t="s">
        <v>63</v>
      </c>
      <c r="C56" s="52" t="s">
        <v>64</v>
      </c>
      <c r="D56" s="52"/>
      <c r="E56" s="79">
        <v>299</v>
      </c>
      <c r="F56" s="79">
        <v>387</v>
      </c>
      <c r="G56" s="79">
        <f t="shared" si="0"/>
        <v>686</v>
      </c>
      <c r="H56" s="52" t="s">
        <v>67</v>
      </c>
      <c r="I56" s="23"/>
      <c r="J56" s="71">
        <f t="shared" si="13"/>
        <v>0</v>
      </c>
      <c r="K56" s="23"/>
      <c r="L56" s="71">
        <f t="shared" si="12"/>
        <v>0</v>
      </c>
      <c r="M56" s="81">
        <v>170</v>
      </c>
      <c r="N56" s="82">
        <f t="shared" si="11"/>
        <v>0.2478134110787172</v>
      </c>
      <c r="O56" s="52" t="s">
        <v>67</v>
      </c>
      <c r="P56" s="23"/>
      <c r="Q56" s="71" t="e">
        <f t="shared" si="14"/>
        <v>#DIV/0!</v>
      </c>
      <c r="R56" s="23"/>
      <c r="S56" s="71">
        <f t="shared" si="5"/>
        <v>0</v>
      </c>
      <c r="T56" s="81">
        <v>378</v>
      </c>
      <c r="U56" s="82">
        <f t="shared" si="10"/>
        <v>0.5510204081632653</v>
      </c>
      <c r="V56" s="52" t="s">
        <v>67</v>
      </c>
      <c r="W56" s="85">
        <v>202</v>
      </c>
      <c r="X56" s="86">
        <f t="shared" si="8"/>
        <v>0.6755852842809364</v>
      </c>
      <c r="Y56" s="85">
        <v>253</v>
      </c>
      <c r="Z56" s="86">
        <f t="shared" si="6"/>
        <v>0.6537467700258398</v>
      </c>
      <c r="AA56" s="87">
        <f t="shared" si="7"/>
        <v>455</v>
      </c>
      <c r="AB56" s="82">
        <f t="shared" si="9"/>
        <v>0.6632653061224489</v>
      </c>
    </row>
    <row r="57" spans="1:28" ht="16.5" thickBot="1">
      <c r="A57" s="52" t="s">
        <v>68</v>
      </c>
      <c r="B57" s="52" t="s">
        <v>63</v>
      </c>
      <c r="C57" s="52" t="s">
        <v>64</v>
      </c>
      <c r="D57" s="52"/>
      <c r="E57" s="79">
        <v>493</v>
      </c>
      <c r="F57" s="79">
        <v>524</v>
      </c>
      <c r="G57" s="79">
        <f t="shared" si="0"/>
        <v>1017</v>
      </c>
      <c r="H57" s="52">
        <v>49</v>
      </c>
      <c r="I57" s="23"/>
      <c r="J57" s="71" t="e">
        <f>(I57/#REF!)</f>
        <v>#REF!</v>
      </c>
      <c r="K57" s="23"/>
      <c r="L57" s="71">
        <f t="shared" si="12"/>
        <v>0</v>
      </c>
      <c r="M57" s="81">
        <v>228</v>
      </c>
      <c r="N57" s="82">
        <f t="shared" si="11"/>
        <v>0.22418879056047197</v>
      </c>
      <c r="O57" s="52" t="s">
        <v>68</v>
      </c>
      <c r="P57" s="23"/>
      <c r="Q57" s="71" t="e">
        <f>(P57/#REF!)</f>
        <v>#REF!</v>
      </c>
      <c r="R57" s="23"/>
      <c r="S57" s="71">
        <f t="shared" si="5"/>
        <v>0</v>
      </c>
      <c r="T57" s="81">
        <v>566</v>
      </c>
      <c r="U57" s="82">
        <f t="shared" si="10"/>
        <v>0.5565388397246804</v>
      </c>
      <c r="V57" s="52" t="s">
        <v>68</v>
      </c>
      <c r="W57" s="85">
        <v>333</v>
      </c>
      <c r="X57" s="86">
        <f t="shared" si="8"/>
        <v>0.6754563894523327</v>
      </c>
      <c r="Y57" s="85">
        <v>333</v>
      </c>
      <c r="Z57" s="86">
        <f>(Y57/F57)</f>
        <v>0.6354961832061069</v>
      </c>
      <c r="AA57" s="87">
        <f>W57+Y57</f>
        <v>666</v>
      </c>
      <c r="AB57" s="82">
        <f t="shared" si="9"/>
        <v>0.6548672566371682</v>
      </c>
    </row>
    <row r="58" spans="1:28" ht="16.5" thickBot="1">
      <c r="A58" s="52"/>
      <c r="B58" s="52"/>
      <c r="C58" s="72" t="s">
        <v>69</v>
      </c>
      <c r="D58" s="52"/>
      <c r="E58" s="80">
        <f>SUM(E9:E57)</f>
        <v>17505</v>
      </c>
      <c r="F58" s="80">
        <f>SUM(F9:F57)</f>
        <v>19713</v>
      </c>
      <c r="G58" s="80">
        <f>SUM(G9:G57)</f>
        <v>37218</v>
      </c>
      <c r="I58" s="73">
        <f>SUM(I9:I57)</f>
        <v>0</v>
      </c>
      <c r="J58" s="74">
        <f>(I58/E58)</f>
        <v>0</v>
      </c>
      <c r="K58" s="75">
        <f>SUM(K9:K57)</f>
        <v>0</v>
      </c>
      <c r="L58" s="74">
        <f t="shared" si="12"/>
        <v>0</v>
      </c>
      <c r="M58" s="83">
        <f>SUM(M9:M57)</f>
        <v>8598</v>
      </c>
      <c r="N58" s="91">
        <f t="shared" si="11"/>
        <v>0.23101724971787846</v>
      </c>
      <c r="O58" s="52"/>
      <c r="P58" s="73">
        <f>SUM(P9:P57)</f>
        <v>0</v>
      </c>
      <c r="Q58" s="74" t="e">
        <f>(P58/L58)</f>
        <v>#DIV/0!</v>
      </c>
      <c r="R58" s="75">
        <f>SUM(R9:R57)</f>
        <v>0</v>
      </c>
      <c r="S58" s="74">
        <f t="shared" si="5"/>
        <v>0</v>
      </c>
      <c r="T58" s="83">
        <f>SUM(T9:T57)</f>
        <v>20102</v>
      </c>
      <c r="U58" s="84">
        <f t="shared" si="10"/>
        <v>0.5401149981191896</v>
      </c>
      <c r="V58" s="52"/>
      <c r="W58" s="88">
        <f>SUM(W9:W57)</f>
        <v>11746</v>
      </c>
      <c r="X58" s="89">
        <f>(W58/E58)</f>
        <v>0.671008283347615</v>
      </c>
      <c r="Y58" s="90">
        <f>SUM(Y9:Y57)</f>
        <v>12767</v>
      </c>
      <c r="Z58" s="89">
        <f>(Y58/F58)</f>
        <v>0.6476436869071172</v>
      </c>
      <c r="AA58" s="83">
        <f>SUM(AA9:AA57)</f>
        <v>24513</v>
      </c>
      <c r="AB58" s="84">
        <f t="shared" si="9"/>
        <v>0.658632919555054</v>
      </c>
    </row>
    <row r="59" ht="12.75">
      <c r="H59" s="52"/>
    </row>
    <row r="60" spans="11:27" ht="12.75">
      <c r="K60" s="76" t="s">
        <v>80</v>
      </c>
      <c r="L60" s="76"/>
      <c r="M60" s="77">
        <f>COUNTIF($M$9:$M$57,"&lt;&gt; 0")</f>
        <v>49</v>
      </c>
      <c r="R60" s="76" t="str">
        <f>$K$60</f>
        <v>Sezioni scrutinate</v>
      </c>
      <c r="S60" s="76"/>
      <c r="T60" s="77">
        <f>COUNTIF($T$9:$T$57,"&lt;&gt; 0")</f>
        <v>49</v>
      </c>
      <c r="Y60" s="76" t="str">
        <f>$K$60</f>
        <v>Sezioni scrutinate</v>
      </c>
      <c r="Z60" s="76"/>
      <c r="AA60" s="77">
        <f>COUNTIF($AA$9:$AA$57,"&lt;&gt; 0")</f>
        <v>49</v>
      </c>
    </row>
    <row r="61" spans="11:27" ht="12.75">
      <c r="K61" s="76" t="s">
        <v>76</v>
      </c>
      <c r="L61" s="76"/>
      <c r="M61" s="78">
        <v>49</v>
      </c>
      <c r="R61" s="76" t="s">
        <v>76</v>
      </c>
      <c r="S61" s="76"/>
      <c r="T61" s="78">
        <v>49</v>
      </c>
      <c r="Y61" s="76" t="s">
        <v>76</v>
      </c>
      <c r="Z61" s="76"/>
      <c r="AA61" s="78">
        <v>49</v>
      </c>
    </row>
    <row r="71" ht="12.75">
      <c r="AA71" s="49"/>
    </row>
    <row r="75" spans="13:27" ht="12.75">
      <c r="M75" s="49"/>
      <c r="T75" s="49"/>
      <c r="AA75" s="49"/>
    </row>
  </sheetData>
  <sheetProtection password="DF8F" sheet="1"/>
  <mergeCells count="3">
    <mergeCell ref="I6:N6"/>
    <mergeCell ref="P6:U6"/>
    <mergeCell ref="W6:AB6"/>
  </mergeCells>
  <printOptions gridLines="1" heading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r:id="rId2"/>
  <headerFooter alignWithMargins="0">
    <oddHeader>&amp;LComune di Vercelli&amp;RCentro Elaborazione Dati</oddHeader>
  </headerFooter>
  <ignoredErrors>
    <ignoredError sqref="L42:L43 X43 S9:S57 Q9:Q57 N43 U43 J57 Z43:AB43" evalError="1"/>
    <ignoredError sqref="G9 G10:G21 G37:G39 G24:G27 G43:G52" formulaRange="1"/>
    <ignoredError sqref="H18:H39 H40:H56 V15:V57 O12:O57" numberStoredAsText="1"/>
    <ignoredError sqref="S58 Q58 J58" evalError="1" formula="1"/>
    <ignoredError sqref="X58 Z58 L5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6:R27"/>
  <sheetViews>
    <sheetView workbookViewId="0" topLeftCell="B1">
      <selection activeCell="J39" sqref="J39"/>
    </sheetView>
  </sheetViews>
  <sheetFormatPr defaultColWidth="9.140625" defaultRowHeight="12.75"/>
  <cols>
    <col min="1" max="1" width="9.140625" style="1" customWidth="1"/>
    <col min="2" max="18" width="11.00390625" style="1" customWidth="1"/>
    <col min="19" max="16384" width="9.140625" style="1" customWidth="1"/>
  </cols>
  <sheetData>
    <row r="5" ht="13.5" thickBot="1"/>
    <row r="6" spans="2:18" ht="12.75">
      <c r="B6" s="2"/>
      <c r="C6" s="3"/>
      <c r="D6" s="3"/>
      <c r="E6" s="3"/>
      <c r="F6" s="4"/>
      <c r="H6" s="2"/>
      <c r="I6" s="3"/>
      <c r="J6" s="3"/>
      <c r="K6" s="3"/>
      <c r="L6" s="4"/>
      <c r="N6" s="2"/>
      <c r="O6" s="3"/>
      <c r="P6" s="3"/>
      <c r="Q6" s="3"/>
      <c r="R6" s="4"/>
    </row>
    <row r="7" spans="2:18" ht="15" customHeight="1">
      <c r="B7" s="102" t="str">
        <f>Affluenze!$G$3&amp;" "&amp;Affluenze!$G$4</f>
        <v>Centro Elaborazione Dati Comune di Vercelli</v>
      </c>
      <c r="C7" s="103"/>
      <c r="D7" s="103"/>
      <c r="E7" s="103"/>
      <c r="F7" s="104"/>
      <c r="H7" s="102" t="str">
        <f>Affluenze!$G$3&amp;" "&amp;Affluenze!$G$4</f>
        <v>Centro Elaborazione Dati Comune di Vercelli</v>
      </c>
      <c r="I7" s="103"/>
      <c r="J7" s="103"/>
      <c r="K7" s="103"/>
      <c r="L7" s="104"/>
      <c r="N7" s="102" t="str">
        <f>Affluenze!$G$3&amp;" "&amp;Affluenze!$G$4</f>
        <v>Centro Elaborazione Dati Comune di Vercelli</v>
      </c>
      <c r="O7" s="103"/>
      <c r="P7" s="103"/>
      <c r="Q7" s="103"/>
      <c r="R7" s="104"/>
    </row>
    <row r="8" spans="2:18" ht="12.75">
      <c r="B8" s="105" t="s">
        <v>72</v>
      </c>
      <c r="C8" s="106"/>
      <c r="D8" s="106"/>
      <c r="E8" s="106"/>
      <c r="F8" s="107"/>
      <c r="H8" s="105" t="s">
        <v>72</v>
      </c>
      <c r="I8" s="106"/>
      <c r="J8" s="106"/>
      <c r="K8" s="106"/>
      <c r="L8" s="107"/>
      <c r="N8" s="105" t="s">
        <v>72</v>
      </c>
      <c r="O8" s="106"/>
      <c r="P8" s="106"/>
      <c r="Q8" s="106"/>
      <c r="R8" s="107"/>
    </row>
    <row r="9" spans="2:18" ht="12.75">
      <c r="B9" s="6"/>
      <c r="C9" s="7"/>
      <c r="D9" s="7"/>
      <c r="E9" s="7"/>
      <c r="F9" s="8"/>
      <c r="H9" s="6"/>
      <c r="I9" s="7"/>
      <c r="J9" s="7"/>
      <c r="K9" s="7"/>
      <c r="L9" s="8"/>
      <c r="N9" s="6"/>
      <c r="O9" s="7"/>
      <c r="P9" s="7"/>
      <c r="Q9" s="7"/>
      <c r="R9" s="8"/>
    </row>
    <row r="10" spans="2:18" ht="12.75">
      <c r="B10" s="99" t="s">
        <v>105</v>
      </c>
      <c r="C10" s="100"/>
      <c r="D10" s="100"/>
      <c r="E10" s="100"/>
      <c r="F10" s="101"/>
      <c r="H10" s="99" t="s">
        <v>105</v>
      </c>
      <c r="I10" s="100"/>
      <c r="J10" s="100"/>
      <c r="K10" s="100"/>
      <c r="L10" s="101"/>
      <c r="N10" s="99" t="s">
        <v>105</v>
      </c>
      <c r="O10" s="100"/>
      <c r="P10" s="100"/>
      <c r="Q10" s="100"/>
      <c r="R10" s="101"/>
    </row>
    <row r="11" spans="2:18" ht="15" customHeight="1">
      <c r="B11" s="6"/>
      <c r="C11" s="117" t="str">
        <f>Affluenze!$I$6</f>
        <v>Elezioni Europee del 26 Maggio 2019 Affluenze Domenica ore 12.00</v>
      </c>
      <c r="D11" s="118"/>
      <c r="E11" s="118"/>
      <c r="F11" s="8"/>
      <c r="H11" s="9"/>
      <c r="I11" s="117" t="str">
        <f>Affluenze!$P$6</f>
        <v>Elezioni Europee del 26 Maggio 2019 Affluenze Domenica ore 19.00</v>
      </c>
      <c r="J11" s="118"/>
      <c r="K11" s="118"/>
      <c r="L11" s="10"/>
      <c r="N11" s="9"/>
      <c r="O11" s="117" t="str">
        <f>Affluenze!$W$6</f>
        <v>Elezioni Europee del 26 Maggio 2019 Affluenze Domenica ore 23.00</v>
      </c>
      <c r="P11" s="118"/>
      <c r="Q11" s="118"/>
      <c r="R11" s="10"/>
    </row>
    <row r="12" spans="2:18" ht="15" customHeight="1">
      <c r="B12" s="11"/>
      <c r="C12" s="118"/>
      <c r="D12" s="118"/>
      <c r="E12" s="118"/>
      <c r="F12" s="12"/>
      <c r="H12" s="6"/>
      <c r="I12" s="118"/>
      <c r="J12" s="118"/>
      <c r="K12" s="118"/>
      <c r="L12" s="8"/>
      <c r="N12" s="6"/>
      <c r="O12" s="118"/>
      <c r="P12" s="118"/>
      <c r="Q12" s="118"/>
      <c r="R12" s="8"/>
    </row>
    <row r="13" spans="2:18" ht="24" customHeight="1">
      <c r="B13" s="6"/>
      <c r="C13" s="7" t="str">
        <f>Affluenze!K60</f>
        <v>Sezioni scrutinate</v>
      </c>
      <c r="E13" s="5">
        <f>Affluenze!M60</f>
        <v>49</v>
      </c>
      <c r="F13" s="8"/>
      <c r="H13" s="6"/>
      <c r="I13" s="7" t="str">
        <f>Affluenze!K60</f>
        <v>Sezioni scrutinate</v>
      </c>
      <c r="J13" s="7"/>
      <c r="K13" s="13">
        <f>Affluenze!T60</f>
        <v>49</v>
      </c>
      <c r="L13" s="8"/>
      <c r="N13" s="6"/>
      <c r="O13" s="7" t="str">
        <f>Affluenze!K60</f>
        <v>Sezioni scrutinate</v>
      </c>
      <c r="P13" s="7"/>
      <c r="Q13" s="13">
        <f>Affluenze!AA60</f>
        <v>49</v>
      </c>
      <c r="R13" s="8"/>
    </row>
    <row r="14" spans="2:18" ht="15.75" customHeight="1">
      <c r="B14" s="6"/>
      <c r="C14" s="14" t="str">
        <f>Affluenze!K61</f>
        <v>su</v>
      </c>
      <c r="D14" s="15"/>
      <c r="E14" s="13">
        <f>Affluenze!M61</f>
        <v>49</v>
      </c>
      <c r="F14" s="8"/>
      <c r="H14" s="6"/>
      <c r="I14" s="16" t="str">
        <f>Affluenze!R61</f>
        <v>su</v>
      </c>
      <c r="J14" s="17">
        <f>Affluenze!S61</f>
        <v>0</v>
      </c>
      <c r="K14" s="13">
        <f>Affluenze!T61</f>
        <v>49</v>
      </c>
      <c r="L14" s="8"/>
      <c r="N14" s="6"/>
      <c r="O14" s="18" t="str">
        <f>Affluenze!Y61</f>
        <v>su</v>
      </c>
      <c r="P14" s="7"/>
      <c r="Q14" s="13">
        <f>Affluenze!AA61</f>
        <v>49</v>
      </c>
      <c r="R14" s="8"/>
    </row>
    <row r="15" spans="2:18" ht="13.5" thickBot="1">
      <c r="B15" s="6"/>
      <c r="C15" s="7"/>
      <c r="D15" s="7"/>
      <c r="E15" s="7"/>
      <c r="F15" s="8"/>
      <c r="H15" s="6"/>
      <c r="I15" s="7"/>
      <c r="J15" s="7"/>
      <c r="K15" s="7"/>
      <c r="L15" s="8"/>
      <c r="N15" s="6"/>
      <c r="O15" s="7"/>
      <c r="P15" s="7"/>
      <c r="Q15" s="7"/>
      <c r="R15" s="8"/>
    </row>
    <row r="16" spans="2:18" ht="12.75">
      <c r="B16" s="6"/>
      <c r="C16" s="97" t="s">
        <v>83</v>
      </c>
      <c r="D16" s="109" t="s">
        <v>84</v>
      </c>
      <c r="E16" s="95" t="s">
        <v>85</v>
      </c>
      <c r="F16" s="8"/>
      <c r="H16" s="6"/>
      <c r="I16" s="97" t="s">
        <v>83</v>
      </c>
      <c r="J16" s="109" t="s">
        <v>84</v>
      </c>
      <c r="K16" s="95" t="s">
        <v>85</v>
      </c>
      <c r="L16" s="8"/>
      <c r="N16" s="6"/>
      <c r="O16" s="97" t="s">
        <v>83</v>
      </c>
      <c r="P16" s="109" t="s">
        <v>84</v>
      </c>
      <c r="Q16" s="95" t="s">
        <v>89</v>
      </c>
      <c r="R16" s="8"/>
    </row>
    <row r="17" spans="2:18" ht="12.75">
      <c r="B17" s="6"/>
      <c r="C17" s="98"/>
      <c r="D17" s="110"/>
      <c r="E17" s="96"/>
      <c r="F17" s="8"/>
      <c r="H17" s="6"/>
      <c r="I17" s="98"/>
      <c r="J17" s="110"/>
      <c r="K17" s="96"/>
      <c r="L17" s="8"/>
      <c r="N17" s="6"/>
      <c r="O17" s="98"/>
      <c r="P17" s="110"/>
      <c r="Q17" s="96"/>
      <c r="R17" s="8"/>
    </row>
    <row r="18" spans="2:18" ht="18" customHeight="1">
      <c r="B18" s="6"/>
      <c r="C18" s="19">
        <f>Affluenze!E58</f>
        <v>17505</v>
      </c>
      <c r="D18" s="20">
        <f>Affluenze!F58</f>
        <v>19713</v>
      </c>
      <c r="E18" s="21">
        <f>Affluenze!G58</f>
        <v>37218</v>
      </c>
      <c r="F18" s="8"/>
      <c r="H18" s="6"/>
      <c r="I18" s="19">
        <f>Affluenze!$E$58</f>
        <v>17505</v>
      </c>
      <c r="J18" s="20">
        <f>Affluenze!$F$58</f>
        <v>19713</v>
      </c>
      <c r="K18" s="21">
        <f>Affluenze!$G$58</f>
        <v>37218</v>
      </c>
      <c r="L18" s="8"/>
      <c r="N18" s="6"/>
      <c r="O18" s="19">
        <f>Affluenze!E58</f>
        <v>17505</v>
      </c>
      <c r="P18" s="20">
        <f>Affluenze!F58</f>
        <v>19713</v>
      </c>
      <c r="Q18" s="21">
        <f>Affluenze!G58</f>
        <v>37218</v>
      </c>
      <c r="R18" s="8"/>
    </row>
    <row r="19" spans="2:18" ht="12.75" customHeight="1">
      <c r="B19" s="6"/>
      <c r="C19" s="22"/>
      <c r="D19" s="23"/>
      <c r="E19" s="108" t="s">
        <v>86</v>
      </c>
      <c r="F19" s="8"/>
      <c r="H19" s="6"/>
      <c r="I19" s="22"/>
      <c r="J19" s="23"/>
      <c r="K19" s="108" t="s">
        <v>88</v>
      </c>
      <c r="L19" s="8"/>
      <c r="N19" s="6"/>
      <c r="O19" s="113" t="s">
        <v>99</v>
      </c>
      <c r="P19" s="111" t="s">
        <v>100</v>
      </c>
      <c r="Q19" s="108" t="s">
        <v>88</v>
      </c>
      <c r="R19" s="8"/>
    </row>
    <row r="20" spans="2:18" ht="12.75">
      <c r="B20" s="6"/>
      <c r="C20" s="22"/>
      <c r="D20" s="23"/>
      <c r="E20" s="96"/>
      <c r="F20" s="8"/>
      <c r="H20" s="6"/>
      <c r="I20" s="22"/>
      <c r="J20" s="23"/>
      <c r="K20" s="96"/>
      <c r="L20" s="8"/>
      <c r="N20" s="6"/>
      <c r="O20" s="114"/>
      <c r="P20" s="112"/>
      <c r="Q20" s="96"/>
      <c r="R20" s="8"/>
    </row>
    <row r="21" spans="2:18" ht="18" customHeight="1">
      <c r="B21" s="6"/>
      <c r="C21" s="24"/>
      <c r="D21" s="25"/>
      <c r="E21" s="26">
        <f>Affluenze!$M$58</f>
        <v>8598</v>
      </c>
      <c r="F21" s="8"/>
      <c r="H21" s="6"/>
      <c r="I21" s="24"/>
      <c r="J21" s="25"/>
      <c r="K21" s="26">
        <f>Affluenze!$T$58</f>
        <v>20102</v>
      </c>
      <c r="L21" s="8"/>
      <c r="N21" s="6"/>
      <c r="O21" s="27">
        <f>Affluenze!$W$58</f>
        <v>11746</v>
      </c>
      <c r="P21" s="28">
        <f>Affluenze!$Y$58</f>
        <v>12767</v>
      </c>
      <c r="Q21" s="26">
        <f>Affluenze!$AA$58</f>
        <v>24513</v>
      </c>
      <c r="R21" s="8"/>
    </row>
    <row r="22" spans="2:18" ht="12.75" customHeight="1">
      <c r="B22" s="6"/>
      <c r="C22" s="22"/>
      <c r="D22" s="23"/>
      <c r="E22" s="119" t="s">
        <v>87</v>
      </c>
      <c r="F22" s="8"/>
      <c r="H22" s="6"/>
      <c r="I22" s="22"/>
      <c r="J22" s="23"/>
      <c r="K22" s="119" t="s">
        <v>87</v>
      </c>
      <c r="L22" s="8"/>
      <c r="N22" s="6"/>
      <c r="O22" s="115" t="s">
        <v>101</v>
      </c>
      <c r="P22" s="116" t="s">
        <v>102</v>
      </c>
      <c r="Q22" s="119" t="s">
        <v>87</v>
      </c>
      <c r="R22" s="8"/>
    </row>
    <row r="23" spans="2:18" ht="12.75">
      <c r="B23" s="6"/>
      <c r="C23" s="22"/>
      <c r="D23" s="23"/>
      <c r="E23" s="96"/>
      <c r="F23" s="8"/>
      <c r="H23" s="6"/>
      <c r="I23" s="22"/>
      <c r="J23" s="23"/>
      <c r="K23" s="96"/>
      <c r="L23" s="8"/>
      <c r="N23" s="6"/>
      <c r="O23" s="114"/>
      <c r="P23" s="112"/>
      <c r="Q23" s="96"/>
      <c r="R23" s="8"/>
    </row>
    <row r="24" spans="2:18" ht="18" customHeight="1" thickBot="1">
      <c r="B24" s="6"/>
      <c r="C24" s="29"/>
      <c r="D24" s="30"/>
      <c r="E24" s="31">
        <f>Affluenze!$N$58</f>
        <v>0.23101724971787846</v>
      </c>
      <c r="F24" s="8"/>
      <c r="H24" s="6"/>
      <c r="I24" s="29"/>
      <c r="J24" s="30"/>
      <c r="K24" s="32">
        <f>Affluenze!$U$58</f>
        <v>0.5401149981191896</v>
      </c>
      <c r="L24" s="8"/>
      <c r="N24" s="6"/>
      <c r="O24" s="33">
        <f>Affluenze!$X$58</f>
        <v>0.671008283347615</v>
      </c>
      <c r="P24" s="34">
        <f>Affluenze!$Z$58</f>
        <v>0.6476436869071172</v>
      </c>
      <c r="Q24" s="32">
        <f>Affluenze!$AB$58</f>
        <v>0.658632919555054</v>
      </c>
      <c r="R24" s="8"/>
    </row>
    <row r="25" spans="2:18" ht="13.5" thickBot="1">
      <c r="B25" s="35"/>
      <c r="C25" s="36"/>
      <c r="D25" s="36"/>
      <c r="E25" s="36"/>
      <c r="F25" s="37"/>
      <c r="H25" s="35"/>
      <c r="I25" s="36"/>
      <c r="J25" s="36"/>
      <c r="K25" s="36"/>
      <c r="L25" s="37"/>
      <c r="N25" s="35"/>
      <c r="O25" s="36"/>
      <c r="P25" s="36"/>
      <c r="Q25" s="36"/>
      <c r="R25" s="37"/>
    </row>
    <row r="27" ht="12.75">
      <c r="P27" s="1" t="s">
        <v>81</v>
      </c>
    </row>
  </sheetData>
  <sheetProtection password="DF8F" sheet="1"/>
  <mergeCells count="31">
    <mergeCell ref="O22:O23"/>
    <mergeCell ref="P22:P23"/>
    <mergeCell ref="C11:E12"/>
    <mergeCell ref="I11:K12"/>
    <mergeCell ref="O11:Q12"/>
    <mergeCell ref="C16:C17"/>
    <mergeCell ref="E22:E23"/>
    <mergeCell ref="Q22:Q23"/>
    <mergeCell ref="K22:K23"/>
    <mergeCell ref="Q19:Q20"/>
    <mergeCell ref="P19:P20"/>
    <mergeCell ref="H8:L8"/>
    <mergeCell ref="J16:J17"/>
    <mergeCell ref="O19:O20"/>
    <mergeCell ref="D16:D17"/>
    <mergeCell ref="B7:F7"/>
    <mergeCell ref="B8:F8"/>
    <mergeCell ref="B10:F10"/>
    <mergeCell ref="N8:R8"/>
    <mergeCell ref="H7:L7"/>
    <mergeCell ref="E19:E20"/>
    <mergeCell ref="K19:K20"/>
    <mergeCell ref="N7:R7"/>
    <mergeCell ref="P16:P17"/>
    <mergeCell ref="Q16:Q17"/>
    <mergeCell ref="K16:K17"/>
    <mergeCell ref="I16:I17"/>
    <mergeCell ref="O16:O17"/>
    <mergeCell ref="E16:E17"/>
    <mergeCell ref="N10:R10"/>
    <mergeCell ref="H10:L1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Loretta Valli</cp:lastModifiedBy>
  <cp:lastPrinted>2018-02-24T08:39:07Z</cp:lastPrinted>
  <dcterms:created xsi:type="dcterms:W3CDTF">2001-09-21T09:51:04Z</dcterms:created>
  <dcterms:modified xsi:type="dcterms:W3CDTF">2019-05-27T02:41:40Z</dcterms:modified>
  <cp:category/>
  <cp:version/>
  <cp:contentType/>
  <cp:contentStatus/>
</cp:coreProperties>
</file>